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570" windowHeight="9120" activeTab="0"/>
  </bookViews>
  <sheets>
    <sheet name="IS" sheetId="1" r:id="rId1"/>
    <sheet name="BS" sheetId="2" r:id="rId2"/>
    <sheet name="StmtEquity" sheetId="3" r:id="rId3"/>
    <sheet name="Cashflow" sheetId="4" r:id="rId4"/>
  </sheets>
  <externalReferences>
    <externalReference r:id="rId7"/>
  </externalReferences>
  <definedNames>
    <definedName name="_xlnm.Print_Area" localSheetId="1">'BS'!$A$1:$G$80</definedName>
    <definedName name="_xlnm.Print_Area" localSheetId="3">'Cashflow'!$A$1:$H$79</definedName>
    <definedName name="_xlnm.Print_Area" localSheetId="0">'IS'!$A$1:$H$49</definedName>
    <definedName name="_xlnm.Print_Area" localSheetId="2">'StmtEquity'!$A$1:$O$52</definedName>
  </definedNames>
  <calcPr fullCalcOnLoad="1"/>
</workbook>
</file>

<file path=xl/sharedStrings.xml><?xml version="1.0" encoding="utf-8"?>
<sst xmlns="http://schemas.openxmlformats.org/spreadsheetml/2006/main" count="290" uniqueCount="177">
  <si>
    <t>INDIVIDUAL QUARTER</t>
  </si>
  <si>
    <t>CUMULATIVE QUARTER</t>
  </si>
  <si>
    <t>Current</t>
  </si>
  <si>
    <t>Year</t>
  </si>
  <si>
    <t>Quarter</t>
  </si>
  <si>
    <t>Preceding</t>
  </si>
  <si>
    <t>Corresponding</t>
  </si>
  <si>
    <t>To date</t>
  </si>
  <si>
    <t>Period</t>
  </si>
  <si>
    <t>RM'000</t>
  </si>
  <si>
    <t>Revenue</t>
  </si>
  <si>
    <t>Gross profit</t>
  </si>
  <si>
    <t>Other operating income</t>
  </si>
  <si>
    <t>Administrative expenses</t>
  </si>
  <si>
    <t>Finance costs</t>
  </si>
  <si>
    <t>Profit before taxation</t>
  </si>
  <si>
    <t>Taxation</t>
  </si>
  <si>
    <t>Profit after taxation</t>
  </si>
  <si>
    <t>Note</t>
  </si>
  <si>
    <t>B5</t>
  </si>
  <si>
    <t>Note:</t>
  </si>
  <si>
    <t>NON-CURRENT ASSETS</t>
  </si>
  <si>
    <t>Property, plant and equipment</t>
  </si>
  <si>
    <t>CURRENT ASSETS</t>
  </si>
  <si>
    <t>Trade receivables</t>
  </si>
  <si>
    <t>Cash and bank balances</t>
  </si>
  <si>
    <t>CURRENT LIABILITIES</t>
  </si>
  <si>
    <t>Trade payables</t>
  </si>
  <si>
    <t>Other payables and accruals</t>
  </si>
  <si>
    <t>Provision for taxation</t>
  </si>
  <si>
    <t>Share capital</t>
  </si>
  <si>
    <t>Retained profits</t>
  </si>
  <si>
    <t>Total</t>
  </si>
  <si>
    <t>Retained</t>
  </si>
  <si>
    <t>profits</t>
  </si>
  <si>
    <t>Distributable</t>
  </si>
  <si>
    <t>Share</t>
  </si>
  <si>
    <t>Capital</t>
  </si>
  <si>
    <t>31 Dec 05</t>
  </si>
  <si>
    <t xml:space="preserve"> </t>
  </si>
  <si>
    <t>N/A</t>
  </si>
  <si>
    <t>Cost of sales</t>
  </si>
  <si>
    <t>Selling and distribution expenses</t>
  </si>
  <si>
    <t>Other operating expenses</t>
  </si>
  <si>
    <t>Audited</t>
  </si>
  <si>
    <t>Inventories</t>
  </si>
  <si>
    <t>Other receivables, prepayments and deposits</t>
  </si>
  <si>
    <t>Short term borrowings</t>
  </si>
  <si>
    <t>Profit for the financial year</t>
  </si>
  <si>
    <t>Foreign</t>
  </si>
  <si>
    <t>Exchange</t>
  </si>
  <si>
    <t>Reserve</t>
  </si>
  <si>
    <t>Revaluation</t>
  </si>
  <si>
    <t>Profit for the financial period</t>
  </si>
  <si>
    <t>Earnings per share (sen):</t>
  </si>
  <si>
    <t>Basic</t>
  </si>
  <si>
    <t>Diluted</t>
  </si>
  <si>
    <t>At 31 December 2005 (audited)</t>
  </si>
  <si>
    <t xml:space="preserve">Net loss not recognised in the </t>
  </si>
  <si>
    <t xml:space="preserve">   income statement</t>
  </si>
  <si>
    <t>(restated)</t>
  </si>
  <si>
    <t xml:space="preserve">*     </t>
  </si>
  <si>
    <t>UMS-NEIKEN GROUP BERHAD (650473-V)</t>
  </si>
  <si>
    <t>Issue of shares</t>
  </si>
  <si>
    <t>Dividend</t>
  </si>
  <si>
    <t xml:space="preserve">At 1 January 2005 </t>
  </si>
  <si>
    <t>Negative</t>
  </si>
  <si>
    <t>Goodwill On</t>
  </si>
  <si>
    <t>Consolidation</t>
  </si>
  <si>
    <t>Gains not taken to income statement</t>
  </si>
  <si>
    <t>- acquisition of subsidiaries</t>
  </si>
  <si>
    <t>- foreign exchange difference</t>
  </si>
  <si>
    <t>Effects of adopting FRS 3</t>
  </si>
  <si>
    <t>#</t>
  </si>
  <si>
    <t>At 1 January 2006, as previously stated</t>
  </si>
  <si>
    <t>At 1 January 2006, as restated</t>
  </si>
  <si>
    <t>Investment in associates</t>
  </si>
  <si>
    <t>Investment in shares</t>
  </si>
  <si>
    <t>Development expenditure</t>
  </si>
  <si>
    <t>Amount owing by a related company</t>
  </si>
  <si>
    <t>Amount owing by associates</t>
  </si>
  <si>
    <t>Amount owing by intermediate holding company</t>
  </si>
  <si>
    <t>Amount owing by related parties</t>
  </si>
  <si>
    <t>Tax recoverable</t>
  </si>
  <si>
    <t>Dividend payable</t>
  </si>
  <si>
    <t>Bank overdrafts</t>
  </si>
  <si>
    <t>Exchange fluctuation reserve</t>
  </si>
  <si>
    <t>Share premium</t>
  </si>
  <si>
    <t>Term loans</t>
  </si>
  <si>
    <t>Deferred taxation</t>
  </si>
  <si>
    <t>Fixed deposits with licensed banks</t>
  </si>
  <si>
    <t>The unaudited condensed consolidated balance sheet should be read in conjunction with the Notes to the Interim Financial Report and the Group's audited financial statements for the financial year ended 31 December 2005 as disclosed in the Prospectus dated 3 April 2006.</t>
  </si>
  <si>
    <t>Net Assets per share based on number of shares in issue (RM)</t>
  </si>
  <si>
    <t>B13</t>
  </si>
  <si>
    <t>&lt;----------------------------Non-distributable------------------------&gt;</t>
  </si>
  <si>
    <t>Amount owing to related parties</t>
  </si>
  <si>
    <t>(Incorporated in Malaysia)</t>
  </si>
  <si>
    <t>UNAUDITED CONDENSED CONSOLIDATED INCOME STATEMENTS</t>
  </si>
  <si>
    <t>For The Second Quarter Ended 30 June 2006</t>
  </si>
  <si>
    <t>30 June 2006</t>
  </si>
  <si>
    <t>30 June 2005*</t>
  </si>
  <si>
    <t>(unaudited)</t>
  </si>
  <si>
    <t>UNAUDITED CONDENSED CONSOLIDATED BALANCE SHEET</t>
  </si>
  <si>
    <t>As at end of</t>
  </si>
  <si>
    <t>current year</t>
  </si>
  <si>
    <t xml:space="preserve">quarter ended </t>
  </si>
  <si>
    <t>(Unaudited)</t>
  </si>
  <si>
    <t>(Audited)</t>
  </si>
  <si>
    <t>30 June 06</t>
  </si>
  <si>
    <t>ASSETS</t>
  </si>
  <si>
    <t>TOTAL ASSETS</t>
  </si>
  <si>
    <t>EQUITY AND LIABILITIES</t>
  </si>
  <si>
    <t>TOTAL EQUITY</t>
  </si>
  <si>
    <t>NON-CURRENT AND DEFERRED LIABILITIES</t>
  </si>
  <si>
    <t>TOTAL LIABILITIES</t>
  </si>
  <si>
    <t>TOTAL EQUITY AND LIABILITIES</t>
  </si>
  <si>
    <t>UNAUDITED CONDENSED CONSOLIDATED STATEMENT OF CHANGES IN EQUITY</t>
  </si>
  <si>
    <t>Premium</t>
  </si>
  <si>
    <t>Prepaid lease rental</t>
  </si>
  <si>
    <t>6 months ended 30 June 2006</t>
  </si>
  <si>
    <t>At 30 June 2006</t>
  </si>
  <si>
    <t>CONDENSED CONSOLIDATED CASHFLOW STATEMENT</t>
  </si>
  <si>
    <t>(The figures have not been audited)</t>
  </si>
  <si>
    <t>To date*</t>
  </si>
  <si>
    <t>CASHFLOWS FOR OPERATING ACTIVITIES</t>
  </si>
  <si>
    <t>Adjustments for:</t>
  </si>
  <si>
    <t>Amortisation of development expenditure</t>
  </si>
  <si>
    <t>Depreciation</t>
  </si>
  <si>
    <t>Gain on disposal of property, plant and equipment</t>
  </si>
  <si>
    <t>Interest expense</t>
  </si>
  <si>
    <t>Interest income</t>
  </si>
  <si>
    <t>Operating profit before working capital changes</t>
  </si>
  <si>
    <t>Receivables</t>
  </si>
  <si>
    <t>Payables</t>
  </si>
  <si>
    <t>Interest paid</t>
  </si>
  <si>
    <t>Tax paid</t>
  </si>
  <si>
    <t>CASHFLOWS FROM INVESTING ACTIVITIES</t>
  </si>
  <si>
    <t>Advances to associates</t>
  </si>
  <si>
    <t>Development expenditure incurred</t>
  </si>
  <si>
    <t>Interest received</t>
  </si>
  <si>
    <t>Purchase of property, plant and equipment</t>
  </si>
  <si>
    <t>Repayment by intermediate holding company</t>
  </si>
  <si>
    <t>Repayment by related companies</t>
  </si>
  <si>
    <t>Repayments to related parties</t>
  </si>
  <si>
    <t>Net cash from investing activities</t>
  </si>
  <si>
    <t>CASHFLOWS FOR FINANCING ACTIVITIES</t>
  </si>
  <si>
    <t>Dividends paid</t>
  </si>
  <si>
    <t>Net repayment of bills payable</t>
  </si>
  <si>
    <t>Repayment of short term loan</t>
  </si>
  <si>
    <t>Repayment of loans</t>
  </si>
  <si>
    <t>Proceeds from issuance of shares</t>
  </si>
  <si>
    <t>Net cash for financing activities</t>
  </si>
  <si>
    <t>NET DECREASE IN CASH AND CASH EQUIVALENTS</t>
  </si>
  <si>
    <t>EFFECTS OF CHANGES IN FOREIGN EXCHANGE</t>
  </si>
  <si>
    <t xml:space="preserve">CASH AND CASH EQUIVALENTS AT BEGINNING </t>
  </si>
  <si>
    <t>OF THE QUARTER</t>
  </si>
  <si>
    <t xml:space="preserve">CASH AND CASH EQUIVALENTS AT END </t>
  </si>
  <si>
    <t>For the purpose of cash flow statement, cash and cash equivalents comprise the following:-</t>
  </si>
  <si>
    <t>Fixed deposits with license bank</t>
  </si>
  <si>
    <t>Bank overdraft</t>
  </si>
  <si>
    <t>check</t>
  </si>
  <si>
    <t>*</t>
  </si>
  <si>
    <t xml:space="preserve">This is prepared based on the consolidated results of the Group for the financial period ended 30 June 2006 and is to be read in conjunction with the Notes to the Interim Financial Report and the Prospectus dated 3 April 2006. </t>
  </si>
  <si>
    <t>Listing expenses</t>
  </si>
  <si>
    <t>^</t>
  </si>
  <si>
    <t>Writeback of doubtful debts</t>
  </si>
  <si>
    <t>Proceeds from disposal of equipment</t>
  </si>
  <si>
    <t>New ordinary shares issuance pursuant to :-</t>
  </si>
  <si>
    <t xml:space="preserve"> - Public Issue ^</t>
  </si>
  <si>
    <t>Public issue of 9,500,000 new ordinary shares of RM0.50 each at an issue price of RM0.80 per ordinary share</t>
  </si>
  <si>
    <t>Cash from in operations</t>
  </si>
  <si>
    <t>Net cash from operating activities</t>
  </si>
  <si>
    <t>Lisiting expenses paid</t>
  </si>
  <si>
    <t xml:space="preserve"> - Rights Issue</t>
  </si>
  <si>
    <t>Net assets per share as at 30 June 2006 is arrived at based on the Group's Net Assets of RM46.22 million over the number of ordinary shares in issue of 80,000,000 shares of RM0.50 each.  Net Assets per share as at 31 December 2005 was arrived at based on the Group's Net Assets of RM34.66 million over the number of ordinary shares of 66,785,472 shares of RM0.50 each.</t>
  </si>
  <si>
    <t>30 June 05</t>
  </si>
  <si>
    <t>This is the first Interim Financial Statements on the consolidated results announced by the Company in compliance with Bursa Malaysia Securities Berhad requirements in conjunction with the admission of the Company to the Second Board of Bursa Malaysia Securities Berhad. As this is the second quarterly report being drawn up, there are no comparative figures for the preceding year's corresponding quarter.</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</si>
</sst>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0_);_(* \(#,##0.0\);_(* &quot;-&quot;??_);_(@_)"/>
    <numFmt numFmtId="179" formatCode="_(* #,##0_);_(* \(#,##0\);_(* &quot;-&quot;??_);_(@_)"/>
    <numFmt numFmtId="180" formatCode="&quot;Yes&quot;;&quot;Yes&quot;;&quot;No&quot;"/>
    <numFmt numFmtId="181" formatCode="&quot;True&quot;;&quot;True&quot;;&quot;False&quot;"/>
    <numFmt numFmtId="182" formatCode="&quot;On&quot;;&quot;On&quot;;&quot;Off&quot;"/>
    <numFmt numFmtId="183" formatCode="[$€-2]\ #,##0.00_);[Red]\([$€-2]\ #,##0.00\)"/>
  </numFmts>
  <fonts count="6">
    <font>
      <sz val="10"/>
      <name val="Arial"/>
      <family val="0"/>
    </font>
    <font>
      <b/>
      <sz val="10"/>
      <name val="Times New Roman"/>
      <family val="1"/>
    </font>
    <font>
      <sz val="10"/>
      <name val="Times New Roman"/>
      <family val="1"/>
    </font>
    <font>
      <b/>
      <sz val="12"/>
      <name val="Times New Roman"/>
      <family val="1"/>
    </font>
    <font>
      <b/>
      <u val="single"/>
      <sz val="10"/>
      <name val="Times New Roman"/>
      <family val="1"/>
    </font>
    <font>
      <b/>
      <sz val="10"/>
      <color indexed="8"/>
      <name val="Times New Roman"/>
      <family val="1"/>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0" fontId="1" fillId="0" borderId="0" xfId="0" applyFont="1" applyAlignment="1">
      <alignment vertical="top"/>
    </xf>
    <xf numFmtId="0" fontId="2" fillId="0" borderId="0" xfId="0" applyFont="1" applyAlignment="1">
      <alignment vertical="top"/>
    </xf>
    <xf numFmtId="43" fontId="2" fillId="0" borderId="0" xfId="15" applyFont="1" applyAlignment="1">
      <alignment horizontal="right" vertical="top"/>
    </xf>
    <xf numFmtId="43" fontId="1" fillId="0" borderId="0" xfId="15" applyFont="1" applyAlignment="1">
      <alignment horizontal="right" vertical="top"/>
    </xf>
    <xf numFmtId="43" fontId="1" fillId="0" borderId="0" xfId="15" applyFont="1" applyAlignment="1" quotePrefix="1">
      <alignment horizontal="right" vertical="top"/>
    </xf>
    <xf numFmtId="0" fontId="2" fillId="0" borderId="0" xfId="0" applyFont="1" applyAlignment="1" quotePrefix="1">
      <alignment vertical="top"/>
    </xf>
    <xf numFmtId="0" fontId="2" fillId="0" borderId="0" xfId="0" applyFont="1" applyAlignment="1">
      <alignment horizontal="justify" vertical="top"/>
    </xf>
    <xf numFmtId="43" fontId="2" fillId="0" borderId="0" xfId="15" applyFont="1" applyAlignment="1">
      <alignment vertical="top"/>
    </xf>
    <xf numFmtId="179" fontId="2" fillId="0" borderId="0" xfId="15" applyNumberFormat="1" applyFont="1" applyAlignment="1">
      <alignment vertical="top"/>
    </xf>
    <xf numFmtId="179" fontId="2" fillId="0" borderId="1" xfId="15" applyNumberFormat="1" applyFont="1" applyBorder="1" applyAlignment="1">
      <alignment vertical="top"/>
    </xf>
    <xf numFmtId="179" fontId="2" fillId="0" borderId="2" xfId="15" applyNumberFormat="1" applyFont="1" applyBorder="1" applyAlignment="1">
      <alignment vertical="top"/>
    </xf>
    <xf numFmtId="179" fontId="2" fillId="0" borderId="0" xfId="15" applyNumberFormat="1" applyFont="1" applyBorder="1" applyAlignment="1">
      <alignment vertical="top"/>
    </xf>
    <xf numFmtId="179" fontId="2" fillId="0" borderId="0" xfId="15" applyNumberFormat="1" applyFont="1" applyBorder="1" applyAlignment="1">
      <alignment horizontal="right" vertical="top"/>
    </xf>
    <xf numFmtId="179" fontId="1" fillId="0" borderId="0" xfId="15" applyNumberFormat="1" applyFont="1" applyBorder="1" applyAlignment="1" quotePrefix="1">
      <alignment horizontal="right" vertical="top"/>
    </xf>
    <xf numFmtId="179" fontId="2" fillId="0" borderId="3" xfId="15" applyNumberFormat="1" applyFont="1" applyBorder="1" applyAlignment="1">
      <alignment vertical="top"/>
    </xf>
    <xf numFmtId="179" fontId="2" fillId="0" borderId="0" xfId="0" applyNumberFormat="1" applyFont="1" applyAlignment="1">
      <alignment vertical="top"/>
    </xf>
    <xf numFmtId="179" fontId="2" fillId="0" borderId="0" xfId="15" applyNumberFormat="1" applyFont="1" applyBorder="1" applyAlignment="1" quotePrefix="1">
      <alignment horizontal="right" vertical="top"/>
    </xf>
    <xf numFmtId="179" fontId="2" fillId="0" borderId="0" xfId="15" applyNumberFormat="1" applyFont="1" applyFill="1" applyBorder="1" applyAlignment="1">
      <alignment vertical="top"/>
    </xf>
    <xf numFmtId="179" fontId="2" fillId="0" borderId="1" xfId="15" applyNumberFormat="1" applyFont="1" applyFill="1" applyBorder="1" applyAlignment="1">
      <alignment vertical="top"/>
    </xf>
    <xf numFmtId="0" fontId="3" fillId="0" borderId="0" xfId="0" applyFont="1" applyAlignment="1">
      <alignment vertical="top"/>
    </xf>
    <xf numFmtId="179" fontId="2" fillId="0" borderId="0" xfId="15" applyNumberFormat="1" applyFont="1" applyFill="1" applyAlignment="1">
      <alignment vertical="top"/>
    </xf>
    <xf numFmtId="0" fontId="2" fillId="0" borderId="0" xfId="0" applyFont="1" applyFill="1" applyAlignment="1">
      <alignment vertical="top"/>
    </xf>
    <xf numFmtId="179" fontId="2" fillId="0" borderId="0" xfId="15" applyNumberFormat="1" applyFont="1" applyAlignment="1">
      <alignment horizontal="right" vertical="top"/>
    </xf>
    <xf numFmtId="179" fontId="2" fillId="0" borderId="2" xfId="15" applyNumberFormat="1" applyFont="1" applyBorder="1" applyAlignment="1">
      <alignment horizontal="right" vertical="top"/>
    </xf>
    <xf numFmtId="41" fontId="2" fillId="0" borderId="0" xfId="0" applyNumberFormat="1" applyFont="1" applyAlignment="1">
      <alignment horizontal="right" vertical="top"/>
    </xf>
    <xf numFmtId="0" fontId="4" fillId="0" borderId="0" xfId="0" applyFont="1" applyAlignment="1">
      <alignment vertical="top"/>
    </xf>
    <xf numFmtId="43" fontId="1" fillId="0" borderId="0" xfId="15" applyFont="1" applyAlignment="1">
      <alignment horizontal="center" vertical="top"/>
    </xf>
    <xf numFmtId="43" fontId="2" fillId="0" borderId="0" xfId="15" applyFont="1" applyBorder="1" applyAlignment="1">
      <alignment vertical="top"/>
    </xf>
    <xf numFmtId="0" fontId="2" fillId="0" borderId="0" xfId="0" applyFont="1" applyFill="1" applyBorder="1" applyAlignment="1">
      <alignment vertical="top"/>
    </xf>
    <xf numFmtId="43" fontId="2" fillId="0" borderId="0" xfId="15" applyFont="1" applyBorder="1" applyAlignment="1">
      <alignment horizontal="right" vertical="top"/>
    </xf>
    <xf numFmtId="43" fontId="1" fillId="0" borderId="0" xfId="15" applyNumberFormat="1" applyFont="1" applyAlignment="1" quotePrefix="1">
      <alignment horizontal="right" vertical="top"/>
    </xf>
    <xf numFmtId="44" fontId="1" fillId="0" borderId="0" xfId="0" applyNumberFormat="1" applyFont="1" applyAlignment="1">
      <alignment horizontal="right" vertical="top"/>
    </xf>
    <xf numFmtId="43" fontId="1" fillId="0" borderId="0" xfId="0" applyNumberFormat="1" applyFont="1" applyAlignment="1">
      <alignment horizontal="right" vertical="top"/>
    </xf>
    <xf numFmtId="43" fontId="2" fillId="0" borderId="4" xfId="15" applyNumberFormat="1" applyFont="1" applyBorder="1" applyAlignment="1">
      <alignment vertical="top"/>
    </xf>
    <xf numFmtId="41" fontId="2" fillId="0" borderId="0" xfId="0" applyNumberFormat="1" applyFont="1" applyFill="1" applyAlignment="1">
      <alignment horizontal="right" vertical="top"/>
    </xf>
    <xf numFmtId="43" fontId="2" fillId="0" borderId="4" xfId="15" applyFont="1" applyBorder="1" applyAlignment="1">
      <alignment horizontal="right" vertical="top"/>
    </xf>
    <xf numFmtId="0" fontId="2" fillId="0" borderId="1" xfId="0" applyFont="1" applyBorder="1" applyAlignment="1">
      <alignment vertical="top"/>
    </xf>
    <xf numFmtId="179" fontId="2" fillId="0" borderId="1" xfId="0" applyNumberFormat="1" applyFont="1" applyBorder="1" applyAlignment="1">
      <alignment vertical="top"/>
    </xf>
    <xf numFmtId="9" fontId="2" fillId="0" borderId="0" xfId="19" applyFont="1" applyAlignment="1">
      <alignment vertical="top"/>
    </xf>
    <xf numFmtId="0" fontId="1" fillId="0" borderId="0" xfId="0" applyFont="1" applyAlignment="1">
      <alignment horizontal="right" vertical="top"/>
    </xf>
    <xf numFmtId="0" fontId="1" fillId="0" borderId="0" xfId="0" applyFont="1" applyBorder="1" applyAlignment="1">
      <alignment vertical="top"/>
    </xf>
    <xf numFmtId="0" fontId="2" fillId="0" borderId="0" xfId="0" applyFont="1" applyBorder="1" applyAlignment="1">
      <alignment vertical="top"/>
    </xf>
    <xf numFmtId="179" fontId="2" fillId="0" borderId="1" xfId="15" applyNumberFormat="1" applyFont="1" applyBorder="1" applyAlignment="1">
      <alignment horizontal="right" vertical="top"/>
    </xf>
    <xf numFmtId="43" fontId="1" fillId="0" borderId="0" xfId="15" applyFont="1" applyBorder="1" applyAlignment="1" quotePrefix="1">
      <alignment horizontal="right" vertical="top"/>
    </xf>
    <xf numFmtId="179" fontId="2" fillId="0" borderId="1" xfId="15" applyNumberFormat="1" applyFont="1" applyFill="1" applyBorder="1" applyAlignment="1" quotePrefix="1">
      <alignment horizontal="right" vertical="top"/>
    </xf>
    <xf numFmtId="179" fontId="1" fillId="0" borderId="0" xfId="15" applyNumberFormat="1" applyFont="1" applyFill="1" applyBorder="1" applyAlignment="1" quotePrefix="1">
      <alignment horizontal="right" vertical="top"/>
    </xf>
    <xf numFmtId="179" fontId="2" fillId="0" borderId="3" xfId="15" applyNumberFormat="1" applyFont="1" applyFill="1" applyBorder="1" applyAlignment="1">
      <alignment vertical="top"/>
    </xf>
    <xf numFmtId="179" fontId="2" fillId="0" borderId="3" xfId="15" applyNumberFormat="1" applyFont="1" applyBorder="1" applyAlignment="1">
      <alignment horizontal="right" vertical="top"/>
    </xf>
    <xf numFmtId="179" fontId="2" fillId="0" borderId="0" xfId="15" applyNumberFormat="1" applyFont="1" applyFill="1" applyBorder="1" applyAlignment="1">
      <alignment horizontal="right" vertical="top"/>
    </xf>
    <xf numFmtId="179" fontId="2" fillId="0" borderId="3" xfId="15" applyNumberFormat="1" applyFont="1" applyFill="1" applyBorder="1" applyAlignment="1">
      <alignment horizontal="right" vertical="top"/>
    </xf>
    <xf numFmtId="179" fontId="2" fillId="0" borderId="4" xfId="15" applyNumberFormat="1" applyFont="1" applyFill="1" applyBorder="1" applyAlignment="1">
      <alignment vertical="top"/>
    </xf>
    <xf numFmtId="179" fontId="2" fillId="0" borderId="4" xfId="15" applyNumberFormat="1" applyFont="1" applyFill="1" applyBorder="1" applyAlignment="1">
      <alignment horizontal="right" vertical="top"/>
    </xf>
    <xf numFmtId="165" fontId="2" fillId="0" borderId="0" xfId="0" applyNumberFormat="1" applyFont="1" applyAlignment="1">
      <alignment horizontal="justify" vertical="top"/>
    </xf>
    <xf numFmtId="44" fontId="5" fillId="0" borderId="0" xfId="0" applyNumberFormat="1" applyFont="1" applyAlignment="1">
      <alignment horizontal="right" vertical="top"/>
    </xf>
    <xf numFmtId="0" fontId="1" fillId="0" borderId="0" xfId="0" applyFont="1" applyAlignment="1">
      <alignment horizontal="center" vertical="top"/>
    </xf>
    <xf numFmtId="0" fontId="2" fillId="0" borderId="0" xfId="0" applyFont="1" applyAlignment="1">
      <alignment horizontal="justify" vertical="top"/>
    </xf>
    <xf numFmtId="43" fontId="1" fillId="0" borderId="0" xfId="15" applyFont="1" applyAlignment="1">
      <alignment horizontal="center"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WINDOWS\TEMP\UMS%20Q1%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S"/>
      <sheetName val="BS"/>
      <sheetName val="StmtEquity"/>
      <sheetName val="Cashflow"/>
    </sheetNames>
    <sheetDataSet>
      <sheetData sheetId="0">
        <row r="1">
          <cell r="A1" t="str">
            <v>UMS-NEIKEN GROUP BERHAD (650473-V)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49"/>
  <sheetViews>
    <sheetView tabSelected="1" view="pageBreakPreview" zoomScaleSheetLayoutView="100" workbookViewId="0" topLeftCell="A1">
      <selection activeCell="A6" sqref="A6"/>
    </sheetView>
  </sheetViews>
  <sheetFormatPr defaultColWidth="9.140625" defaultRowHeight="12.75"/>
  <cols>
    <col min="1" max="1" width="4.140625" style="2" customWidth="1"/>
    <col min="2" max="2" width="24.421875" style="2" customWidth="1"/>
    <col min="3" max="3" width="6.140625" style="2" customWidth="1"/>
    <col min="4" max="5" width="12.7109375" style="2" customWidth="1"/>
    <col min="6" max="6" width="2.140625" style="2" customWidth="1"/>
    <col min="7" max="7" width="11.57421875" style="2" customWidth="1"/>
    <col min="8" max="8" width="13.7109375" style="2" customWidth="1"/>
    <col min="9" max="16384" width="9.140625" style="2" customWidth="1"/>
  </cols>
  <sheetData>
    <row r="1" ht="15.75">
      <c r="A1" s="20" t="s">
        <v>62</v>
      </c>
    </row>
    <row r="2" ht="12.75">
      <c r="A2" s="1" t="s">
        <v>96</v>
      </c>
    </row>
    <row r="3" ht="12.75">
      <c r="A3" s="1" t="s">
        <v>97</v>
      </c>
    </row>
    <row r="4" ht="12.75">
      <c r="A4" s="1" t="s">
        <v>98</v>
      </c>
    </row>
    <row r="8" spans="4:8" ht="12.75">
      <c r="D8" s="55" t="s">
        <v>0</v>
      </c>
      <c r="E8" s="55"/>
      <c r="G8" s="55" t="s">
        <v>1</v>
      </c>
      <c r="H8" s="55"/>
    </row>
    <row r="9" spans="4:8" ht="12.75">
      <c r="D9" s="3"/>
      <c r="E9" s="4" t="s">
        <v>5</v>
      </c>
      <c r="F9" s="3"/>
      <c r="G9" s="3"/>
      <c r="H9" s="4" t="s">
        <v>5</v>
      </c>
    </row>
    <row r="10" spans="4:8" ht="12.75">
      <c r="D10" s="4" t="s">
        <v>2</v>
      </c>
      <c r="E10" s="4" t="s">
        <v>3</v>
      </c>
      <c r="F10" s="3"/>
      <c r="G10" s="4" t="s">
        <v>2</v>
      </c>
      <c r="H10" s="4" t="s">
        <v>3</v>
      </c>
    </row>
    <row r="11" spans="4:8" ht="12.75">
      <c r="D11" s="4" t="s">
        <v>3</v>
      </c>
      <c r="E11" s="4" t="s">
        <v>6</v>
      </c>
      <c r="F11" s="3"/>
      <c r="G11" s="4" t="s">
        <v>3</v>
      </c>
      <c r="H11" s="4" t="s">
        <v>6</v>
      </c>
    </row>
    <row r="12" spans="4:8" ht="12.75">
      <c r="D12" s="4" t="s">
        <v>4</v>
      </c>
      <c r="E12" s="4" t="s">
        <v>4</v>
      </c>
      <c r="F12" s="3"/>
      <c r="G12" s="4" t="s">
        <v>7</v>
      </c>
      <c r="H12" s="4" t="s">
        <v>8</v>
      </c>
    </row>
    <row r="13" spans="4:8" ht="3" customHeight="1">
      <c r="D13" s="4"/>
      <c r="E13" s="4"/>
      <c r="F13" s="3"/>
      <c r="G13" s="4"/>
      <c r="H13" s="4"/>
    </row>
    <row r="14" spans="4:8" ht="12.75">
      <c r="D14" s="5" t="s">
        <v>99</v>
      </c>
      <c r="E14" s="5" t="s">
        <v>100</v>
      </c>
      <c r="F14" s="3"/>
      <c r="G14" s="5" t="s">
        <v>99</v>
      </c>
      <c r="H14" s="5" t="s">
        <v>100</v>
      </c>
    </row>
    <row r="15" spans="3:8" ht="12.75">
      <c r="C15" s="1" t="s">
        <v>18</v>
      </c>
      <c r="D15" s="5" t="s">
        <v>9</v>
      </c>
      <c r="E15" s="5" t="s">
        <v>9</v>
      </c>
      <c r="G15" s="5" t="s">
        <v>9</v>
      </c>
      <c r="H15" s="5" t="s">
        <v>9</v>
      </c>
    </row>
    <row r="16" spans="3:8" ht="12.75">
      <c r="C16" s="1"/>
      <c r="D16" s="4" t="s">
        <v>101</v>
      </c>
      <c r="E16" s="4" t="s">
        <v>101</v>
      </c>
      <c r="G16" s="4" t="s">
        <v>101</v>
      </c>
      <c r="H16" s="4" t="s">
        <v>101</v>
      </c>
    </row>
    <row r="18" spans="1:8" ht="12.75">
      <c r="A18" s="2" t="s">
        <v>10</v>
      </c>
      <c r="D18" s="9">
        <v>21536</v>
      </c>
      <c r="E18" s="23" t="s">
        <v>40</v>
      </c>
      <c r="G18" s="9">
        <f>D18+22934</f>
        <v>44470</v>
      </c>
      <c r="H18" s="23" t="s">
        <v>40</v>
      </c>
    </row>
    <row r="19" spans="4:8" ht="12.75">
      <c r="D19" s="21"/>
      <c r="E19" s="21"/>
      <c r="F19" s="22"/>
      <c r="G19" s="21"/>
      <c r="H19" s="21"/>
    </row>
    <row r="20" spans="1:8" ht="12.75">
      <c r="A20" s="2" t="s">
        <v>41</v>
      </c>
      <c r="D20" s="21">
        <v>-17606</v>
      </c>
      <c r="E20" s="23" t="s">
        <v>40</v>
      </c>
      <c r="F20" s="22"/>
      <c r="G20" s="9">
        <f>D20+-18691</f>
        <v>-36297</v>
      </c>
      <c r="H20" s="23" t="s">
        <v>40</v>
      </c>
    </row>
    <row r="21" spans="4:8" ht="12.75">
      <c r="D21" s="19"/>
      <c r="E21" s="19"/>
      <c r="F21" s="22"/>
      <c r="G21" s="19"/>
      <c r="H21" s="19"/>
    </row>
    <row r="22" spans="1:8" ht="12.75">
      <c r="A22" s="2" t="s">
        <v>11</v>
      </c>
      <c r="D22" s="21">
        <f>SUM(D18:D21)</f>
        <v>3930</v>
      </c>
      <c r="E22" s="23" t="s">
        <v>40</v>
      </c>
      <c r="F22" s="22"/>
      <c r="G22" s="21">
        <f>SUM(G18:G21)</f>
        <v>8173</v>
      </c>
      <c r="H22" s="23" t="s">
        <v>40</v>
      </c>
    </row>
    <row r="23" spans="4:8" ht="12.75">
      <c r="D23" s="21"/>
      <c r="E23" s="21"/>
      <c r="F23" s="22"/>
      <c r="G23" s="21"/>
      <c r="H23" s="21"/>
    </row>
    <row r="24" spans="1:8" ht="12.75">
      <c r="A24" s="2" t="s">
        <v>12</v>
      </c>
      <c r="D24" s="21">
        <v>209</v>
      </c>
      <c r="E24" s="23" t="s">
        <v>40</v>
      </c>
      <c r="F24" s="22"/>
      <c r="G24" s="9">
        <f>D24+294</f>
        <v>503</v>
      </c>
      <c r="H24" s="23" t="s">
        <v>40</v>
      </c>
    </row>
    <row r="25" spans="4:8" ht="12.75">
      <c r="D25" s="21"/>
      <c r="E25" s="21"/>
      <c r="F25" s="22"/>
      <c r="G25" s="21"/>
      <c r="H25" s="21"/>
    </row>
    <row r="26" spans="1:8" ht="12.75">
      <c r="A26" s="2" t="s">
        <v>42</v>
      </c>
      <c r="D26" s="21">
        <v>-560</v>
      </c>
      <c r="E26" s="23" t="s">
        <v>40</v>
      </c>
      <c r="F26" s="22"/>
      <c r="G26" s="9">
        <f>D26+-837</f>
        <v>-1397</v>
      </c>
      <c r="H26" s="23" t="s">
        <v>40</v>
      </c>
    </row>
    <row r="27" spans="4:8" ht="12.75">
      <c r="D27" s="21"/>
      <c r="E27" s="21"/>
      <c r="F27" s="22"/>
      <c r="G27" s="21"/>
      <c r="H27" s="21"/>
    </row>
    <row r="28" spans="1:8" ht="12.75">
      <c r="A28" s="2" t="s">
        <v>13</v>
      </c>
      <c r="D28" s="21">
        <v>-752</v>
      </c>
      <c r="E28" s="23" t="s">
        <v>40</v>
      </c>
      <c r="F28" s="22"/>
      <c r="G28" s="9">
        <f>D28+-730</f>
        <v>-1482</v>
      </c>
      <c r="H28" s="23" t="s">
        <v>40</v>
      </c>
    </row>
    <row r="29" spans="4:8" ht="12.75">
      <c r="D29" s="21"/>
      <c r="E29" s="21"/>
      <c r="F29" s="22"/>
      <c r="G29" s="21"/>
      <c r="H29" s="21"/>
    </row>
    <row r="30" spans="1:8" ht="12.75">
      <c r="A30" s="2" t="s">
        <v>43</v>
      </c>
      <c r="D30" s="21">
        <v>-359</v>
      </c>
      <c r="E30" s="23" t="s">
        <v>40</v>
      </c>
      <c r="F30" s="22"/>
      <c r="G30" s="9">
        <f>D30+-212</f>
        <v>-571</v>
      </c>
      <c r="H30" s="23" t="s">
        <v>40</v>
      </c>
    </row>
    <row r="31" spans="4:8" ht="12.75">
      <c r="D31" s="18"/>
      <c r="E31" s="18"/>
      <c r="F31" s="29"/>
      <c r="G31" s="18"/>
      <c r="H31" s="18"/>
    </row>
    <row r="32" spans="1:8" ht="12.75">
      <c r="A32" s="2" t="s">
        <v>14</v>
      </c>
      <c r="D32" s="9">
        <v>-257</v>
      </c>
      <c r="E32" s="23" t="s">
        <v>40</v>
      </c>
      <c r="G32" s="9">
        <f>D32+-344</f>
        <v>-601</v>
      </c>
      <c r="H32" s="23" t="s">
        <v>40</v>
      </c>
    </row>
    <row r="33" spans="4:8" ht="12.75">
      <c r="D33" s="10"/>
      <c r="E33" s="10"/>
      <c r="G33" s="10"/>
      <c r="H33" s="10"/>
    </row>
    <row r="34" spans="1:8" ht="12.75" customHeight="1">
      <c r="A34" s="1" t="s">
        <v>15</v>
      </c>
      <c r="D34" s="9">
        <f>SUM(D22:D33)</f>
        <v>2211</v>
      </c>
      <c r="E34" s="23" t="s">
        <v>40</v>
      </c>
      <c r="G34" s="9">
        <f>SUM(G22:G33)</f>
        <v>4625</v>
      </c>
      <c r="H34" s="23" t="s">
        <v>40</v>
      </c>
    </row>
    <row r="35" spans="4:8" ht="12.75">
      <c r="D35" s="9"/>
      <c r="E35" s="9"/>
      <c r="G35" s="9"/>
      <c r="H35" s="9"/>
    </row>
    <row r="36" spans="1:8" ht="12.75">
      <c r="A36" s="2" t="s">
        <v>16</v>
      </c>
      <c r="C36" s="2" t="s">
        <v>19</v>
      </c>
      <c r="D36" s="9">
        <v>-466</v>
      </c>
      <c r="E36" s="23" t="s">
        <v>40</v>
      </c>
      <c r="G36" s="9">
        <v>-1067</v>
      </c>
      <c r="H36" s="23" t="s">
        <v>40</v>
      </c>
    </row>
    <row r="37" spans="4:8" ht="12.75" customHeight="1">
      <c r="D37" s="10"/>
      <c r="E37" s="10"/>
      <c r="G37" s="10"/>
      <c r="H37" s="10"/>
    </row>
    <row r="38" spans="1:8" ht="13.5" thickBot="1">
      <c r="A38" s="1" t="s">
        <v>17</v>
      </c>
      <c r="D38" s="11">
        <f>SUM(D34:D37)</f>
        <v>1745</v>
      </c>
      <c r="E38" s="24" t="s">
        <v>40</v>
      </c>
      <c r="G38" s="11">
        <f>SUM(G34:G37)</f>
        <v>3558</v>
      </c>
      <c r="H38" s="24" t="s">
        <v>40</v>
      </c>
    </row>
    <row r="39" spans="4:8" ht="12.75">
      <c r="D39" s="39"/>
      <c r="E39" s="8"/>
      <c r="H39" s="8"/>
    </row>
    <row r="40" spans="1:8" ht="12.75">
      <c r="A40" s="1" t="s">
        <v>54</v>
      </c>
      <c r="D40" s="9"/>
      <c r="E40" s="8"/>
      <c r="H40" s="8"/>
    </row>
    <row r="41" spans="1:8" ht="12.75">
      <c r="A41" s="2" t="s">
        <v>55</v>
      </c>
      <c r="C41" s="2" t="s">
        <v>93</v>
      </c>
      <c r="D41" s="28">
        <v>2.25</v>
      </c>
      <c r="E41" s="30" t="s">
        <v>40</v>
      </c>
      <c r="G41" s="28">
        <v>4.9</v>
      </c>
      <c r="H41" s="30" t="s">
        <v>40</v>
      </c>
    </row>
    <row r="42" spans="1:8" ht="13.5" thickBot="1">
      <c r="A42" s="2" t="s">
        <v>56</v>
      </c>
      <c r="D42" s="36" t="s">
        <v>40</v>
      </c>
      <c r="E42" s="36" t="s">
        <v>40</v>
      </c>
      <c r="G42" s="36" t="s">
        <v>40</v>
      </c>
      <c r="H42" s="36" t="s">
        <v>40</v>
      </c>
    </row>
    <row r="43" ht="12.75">
      <c r="D43" s="9"/>
    </row>
    <row r="44" spans="1:4" ht="12.75">
      <c r="A44" s="1" t="s">
        <v>20</v>
      </c>
      <c r="D44" s="9"/>
    </row>
    <row r="45" spans="1:8" ht="12.75">
      <c r="A45" s="56" t="s">
        <v>162</v>
      </c>
      <c r="B45" s="56"/>
      <c r="C45" s="56"/>
      <c r="D45" s="56"/>
      <c r="E45" s="56"/>
      <c r="F45" s="56"/>
      <c r="G45" s="56"/>
      <c r="H45" s="56"/>
    </row>
    <row r="46" spans="1:8" ht="25.5" customHeight="1">
      <c r="A46" s="56"/>
      <c r="B46" s="56"/>
      <c r="C46" s="56"/>
      <c r="D46" s="56"/>
      <c r="E46" s="56"/>
      <c r="F46" s="56"/>
      <c r="G46" s="56"/>
      <c r="H46" s="56"/>
    </row>
    <row r="48" spans="1:8" ht="65.25" customHeight="1">
      <c r="A48" s="7" t="s">
        <v>61</v>
      </c>
      <c r="B48" s="56" t="s">
        <v>176</v>
      </c>
      <c r="C48" s="56"/>
      <c r="D48" s="56"/>
      <c r="E48" s="56"/>
      <c r="F48" s="56"/>
      <c r="G48" s="56"/>
      <c r="H48" s="56"/>
    </row>
    <row r="49" spans="1:8" ht="12.75" customHeight="1">
      <c r="A49" s="7"/>
      <c r="B49" s="7"/>
      <c r="C49" s="7"/>
      <c r="D49" s="7"/>
      <c r="E49" s="7"/>
      <c r="F49" s="7"/>
      <c r="G49" s="7"/>
      <c r="H49" s="7"/>
    </row>
  </sheetData>
  <mergeCells count="4">
    <mergeCell ref="D8:E8"/>
    <mergeCell ref="G8:H8"/>
    <mergeCell ref="A45:H46"/>
    <mergeCell ref="B48:H48"/>
  </mergeCells>
  <printOptions/>
  <pageMargins left="0.75" right="0.75" top="1" bottom="0.63" header="0.5" footer="0.5"/>
  <pageSetup firstPageNumber="1" useFirstPageNumber="1" horizontalDpi="600" verticalDpi="600" orientation="portrait" paperSize="9" r:id="rId1"/>
  <headerFooter alignWithMargins="0">
    <oddFooter>&amp;R&amp;"Times New Roman,Regular"- &amp;P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80"/>
  <sheetViews>
    <sheetView view="pageBreakPreview" zoomScaleSheetLayoutView="100" workbookViewId="0" topLeftCell="A65">
      <selection activeCell="A82" sqref="A82"/>
    </sheetView>
  </sheetViews>
  <sheetFormatPr defaultColWidth="9.140625" defaultRowHeight="12.75"/>
  <cols>
    <col min="1" max="1" width="3.8515625" style="2" customWidth="1"/>
    <col min="2" max="2" width="44.7109375" style="2" customWidth="1"/>
    <col min="3" max="3" width="6.140625" style="2" customWidth="1"/>
    <col min="4" max="4" width="4.140625" style="2" customWidth="1"/>
    <col min="5" max="5" width="12.7109375" style="2" customWidth="1"/>
    <col min="6" max="6" width="3.28125" style="2" customWidth="1"/>
    <col min="7" max="7" width="12.7109375" style="2" customWidth="1"/>
    <col min="8" max="16384" width="9.140625" style="2" customWidth="1"/>
  </cols>
  <sheetData>
    <row r="1" spans="1:3" ht="15.75">
      <c r="A1" s="20" t="str">
        <f>'IS'!A1</f>
        <v>UMS-NEIKEN GROUP BERHAD (650473-V)</v>
      </c>
      <c r="B1" s="20"/>
      <c r="C1" s="1"/>
    </row>
    <row r="2" ht="12.75">
      <c r="A2" s="1" t="str">
        <f>'IS'!A2</f>
        <v>(Incorporated in Malaysia)</v>
      </c>
    </row>
    <row r="3" spans="1:3" ht="12.75">
      <c r="A3" s="1" t="s">
        <v>102</v>
      </c>
      <c r="C3" s="1"/>
    </row>
    <row r="4" spans="1:3" ht="12.75">
      <c r="A4" s="1" t="str">
        <f>'IS'!A4</f>
        <v>For The Second Quarter Ended 30 June 2006</v>
      </c>
      <c r="C4" s="1"/>
    </row>
    <row r="5" spans="1:3" ht="12.75">
      <c r="A5" s="1"/>
      <c r="C5" s="1"/>
    </row>
    <row r="6" spans="3:5" ht="12.75">
      <c r="C6" s="1"/>
      <c r="E6" s="40" t="s">
        <v>103</v>
      </c>
    </row>
    <row r="7" spans="3:5" ht="12.75">
      <c r="C7" s="1"/>
      <c r="E7" s="54" t="s">
        <v>104</v>
      </c>
    </row>
    <row r="8" spans="1:7" ht="12.75">
      <c r="A8" s="1"/>
      <c r="C8" s="1"/>
      <c r="E8" s="32" t="s">
        <v>105</v>
      </c>
      <c r="G8" s="33" t="s">
        <v>44</v>
      </c>
    </row>
    <row r="9" spans="4:7" ht="12.75">
      <c r="D9" s="3"/>
      <c r="E9" s="31" t="s">
        <v>108</v>
      </c>
      <c r="F9" s="5"/>
      <c r="G9" s="31" t="s">
        <v>38</v>
      </c>
    </row>
    <row r="10" spans="3:7" ht="12.75">
      <c r="C10" s="1"/>
      <c r="E10" s="5" t="s">
        <v>9</v>
      </c>
      <c r="F10" s="5"/>
      <c r="G10" s="31" t="s">
        <v>9</v>
      </c>
    </row>
    <row r="11" ht="12.75">
      <c r="G11" s="33" t="s">
        <v>60</v>
      </c>
    </row>
    <row r="12" spans="5:7" ht="12.75">
      <c r="E12" s="40" t="s">
        <v>106</v>
      </c>
      <c r="G12" s="33" t="s">
        <v>107</v>
      </c>
    </row>
    <row r="13" ht="12.75">
      <c r="G13" s="33"/>
    </row>
    <row r="14" spans="1:7" ht="12.75">
      <c r="A14" s="1" t="s">
        <v>109</v>
      </c>
      <c r="G14" s="33"/>
    </row>
    <row r="15" spans="1:7" ht="12.75">
      <c r="A15" s="1" t="s">
        <v>21</v>
      </c>
      <c r="E15" s="12"/>
      <c r="F15" s="12"/>
      <c r="G15" s="13"/>
    </row>
    <row r="16" spans="1:7" ht="12.75">
      <c r="A16" s="2" t="s">
        <v>76</v>
      </c>
      <c r="E16" s="12">
        <v>114</v>
      </c>
      <c r="F16" s="12"/>
      <c r="G16" s="13">
        <v>114</v>
      </c>
    </row>
    <row r="17" spans="1:7" ht="12.75">
      <c r="A17" s="2" t="s">
        <v>22</v>
      </c>
      <c r="E17" s="12">
        <v>16707</v>
      </c>
      <c r="F17" s="12"/>
      <c r="G17" s="12">
        <v>16027</v>
      </c>
    </row>
    <row r="18" spans="1:7" ht="12.75">
      <c r="A18" s="2" t="s">
        <v>77</v>
      </c>
      <c r="E18" s="12">
        <v>3</v>
      </c>
      <c r="F18" s="12"/>
      <c r="G18" s="12">
        <v>3</v>
      </c>
    </row>
    <row r="19" spans="1:7" ht="12.75">
      <c r="A19" s="2" t="s">
        <v>78</v>
      </c>
      <c r="E19" s="12">
        <v>961</v>
      </c>
      <c r="G19" s="12">
        <v>895</v>
      </c>
    </row>
    <row r="20" spans="1:7" ht="12.75">
      <c r="A20" s="2" t="s">
        <v>118</v>
      </c>
      <c r="E20" s="12">
        <v>899</v>
      </c>
      <c r="G20" s="12">
        <v>0</v>
      </c>
    </row>
    <row r="21" spans="5:7" ht="12.75">
      <c r="E21" s="15">
        <f>SUM(E16:E20)</f>
        <v>18684</v>
      </c>
      <c r="G21" s="15">
        <f>SUM(G16:G20)</f>
        <v>17039</v>
      </c>
    </row>
    <row r="22" spans="1:7" ht="12.75">
      <c r="A22" s="6"/>
      <c r="E22" s="12"/>
      <c r="F22" s="12"/>
      <c r="G22" s="12"/>
    </row>
    <row r="23" spans="1:7" ht="12.75">
      <c r="A23" s="1" t="s">
        <v>23</v>
      </c>
      <c r="E23" s="12"/>
      <c r="F23" s="12"/>
      <c r="G23" s="12"/>
    </row>
    <row r="24" spans="1:7" ht="12.75">
      <c r="A24" s="2" t="s">
        <v>45</v>
      </c>
      <c r="E24" s="12">
        <v>16040</v>
      </c>
      <c r="F24" s="12"/>
      <c r="G24" s="12">
        <v>15944</v>
      </c>
    </row>
    <row r="25" spans="1:7" ht="12.75">
      <c r="A25" s="2" t="s">
        <v>24</v>
      </c>
      <c r="E25" s="12">
        <v>27196</v>
      </c>
      <c r="F25" s="12"/>
      <c r="G25" s="12">
        <v>21559</v>
      </c>
    </row>
    <row r="26" spans="1:7" ht="12.75">
      <c r="A26" s="2" t="s">
        <v>46</v>
      </c>
      <c r="D26" s="5"/>
      <c r="E26" s="17">
        <v>1671</v>
      </c>
      <c r="F26" s="14"/>
      <c r="G26" s="17">
        <v>3579</v>
      </c>
    </row>
    <row r="27" spans="1:7" ht="12.75">
      <c r="A27" s="2" t="s">
        <v>81</v>
      </c>
      <c r="D27" s="5"/>
      <c r="E27" s="17">
        <v>0</v>
      </c>
      <c r="F27" s="14"/>
      <c r="G27" s="17">
        <v>1816</v>
      </c>
    </row>
    <row r="28" spans="1:7" ht="12.75">
      <c r="A28" s="2" t="s">
        <v>79</v>
      </c>
      <c r="D28" s="5"/>
      <c r="E28" s="17">
        <v>0</v>
      </c>
      <c r="F28" s="14"/>
      <c r="G28" s="17">
        <v>2301</v>
      </c>
    </row>
    <row r="29" spans="1:7" ht="12.75">
      <c r="A29" s="2" t="s">
        <v>80</v>
      </c>
      <c r="D29" s="5"/>
      <c r="E29" s="17">
        <v>172</v>
      </c>
      <c r="F29" s="14"/>
      <c r="G29" s="17">
        <v>399</v>
      </c>
    </row>
    <row r="30" spans="1:7" ht="12.75">
      <c r="A30" s="2" t="s">
        <v>82</v>
      </c>
      <c r="D30" s="5"/>
      <c r="E30" s="17">
        <v>5643</v>
      </c>
      <c r="F30" s="14"/>
      <c r="G30" s="17">
        <v>7833</v>
      </c>
    </row>
    <row r="31" spans="1:7" ht="12.75">
      <c r="A31" s="2" t="s">
        <v>83</v>
      </c>
      <c r="D31" s="5"/>
      <c r="E31" s="17">
        <v>153</v>
      </c>
      <c r="F31" s="14"/>
      <c r="G31" s="17">
        <v>13</v>
      </c>
    </row>
    <row r="32" spans="1:7" ht="12.75">
      <c r="A32" s="2" t="s">
        <v>90</v>
      </c>
      <c r="D32" s="5"/>
      <c r="E32" s="17">
        <v>3458</v>
      </c>
      <c r="F32" s="14"/>
      <c r="G32" s="17">
        <v>5735</v>
      </c>
    </row>
    <row r="33" spans="1:7" ht="12.75">
      <c r="A33" s="2" t="s">
        <v>25</v>
      </c>
      <c r="E33" s="12">
        <v>833</v>
      </c>
      <c r="F33" s="12"/>
      <c r="G33" s="12">
        <v>714</v>
      </c>
    </row>
    <row r="34" spans="5:7" ht="12.75">
      <c r="E34" s="15">
        <f>SUM(E24:E33)</f>
        <v>55166</v>
      </c>
      <c r="F34" s="12"/>
      <c r="G34" s="15">
        <f>SUM(G24:G33)</f>
        <v>59893</v>
      </c>
    </row>
    <row r="35" spans="5:7" ht="12.75">
      <c r="E35" s="12"/>
      <c r="F35" s="12"/>
      <c r="G35" s="12"/>
    </row>
    <row r="36" spans="1:7" ht="13.5" thickBot="1">
      <c r="A36" s="1" t="s">
        <v>110</v>
      </c>
      <c r="E36" s="11">
        <f>E21+E34</f>
        <v>73850</v>
      </c>
      <c r="F36" s="12"/>
      <c r="G36" s="11">
        <f>G21+G34</f>
        <v>76932</v>
      </c>
    </row>
    <row r="37" spans="1:7" ht="12.75">
      <c r="A37" s="1"/>
      <c r="E37" s="12"/>
      <c r="F37" s="12"/>
      <c r="G37" s="12"/>
    </row>
    <row r="38" spans="1:7" ht="12.75">
      <c r="A38" s="1"/>
      <c r="E38" s="12"/>
      <c r="F38" s="12"/>
      <c r="G38" s="12"/>
    </row>
    <row r="39" spans="1:7" ht="12.75">
      <c r="A39" s="1" t="s">
        <v>111</v>
      </c>
      <c r="E39" s="12"/>
      <c r="F39" s="12"/>
      <c r="G39" s="12"/>
    </row>
    <row r="40" spans="1:7" ht="12.75">
      <c r="A40" s="2" t="s">
        <v>30</v>
      </c>
      <c r="E40" s="12">
        <v>40000</v>
      </c>
      <c r="F40" s="12"/>
      <c r="G40" s="12">
        <v>33393</v>
      </c>
    </row>
    <row r="41" spans="1:7" ht="12.75">
      <c r="A41" s="2" t="s">
        <v>87</v>
      </c>
      <c r="E41" s="12">
        <v>1649</v>
      </c>
      <c r="F41" s="12"/>
      <c r="G41" s="28">
        <v>0</v>
      </c>
    </row>
    <row r="42" spans="1:7" ht="12.75">
      <c r="A42" s="2" t="s">
        <v>86</v>
      </c>
      <c r="E42" s="12">
        <v>-193</v>
      </c>
      <c r="F42" s="12"/>
      <c r="G42" s="12">
        <v>62</v>
      </c>
    </row>
    <row r="43" spans="1:7" ht="12.75">
      <c r="A43" s="2" t="s">
        <v>31</v>
      </c>
      <c r="E43" s="12">
        <v>4764</v>
      </c>
      <c r="F43" s="12"/>
      <c r="G43" s="12">
        <v>1206</v>
      </c>
    </row>
    <row r="44" spans="1:7" ht="12.75">
      <c r="A44" s="1" t="s">
        <v>112</v>
      </c>
      <c r="E44" s="15">
        <f>SUM(E40:E43)</f>
        <v>46220</v>
      </c>
      <c r="F44" s="12"/>
      <c r="G44" s="15">
        <f>SUM(G40:G43)</f>
        <v>34661</v>
      </c>
    </row>
    <row r="45" spans="1:7" ht="12.75">
      <c r="A45" s="1"/>
      <c r="E45" s="12"/>
      <c r="F45" s="12"/>
      <c r="G45" s="12"/>
    </row>
    <row r="46" spans="1:7" ht="12.75">
      <c r="A46" s="1"/>
      <c r="E46" s="12"/>
      <c r="F46" s="12"/>
      <c r="G46" s="12"/>
    </row>
    <row r="47" spans="1:7" ht="12.75">
      <c r="A47" s="1" t="s">
        <v>113</v>
      </c>
      <c r="E47" s="12"/>
      <c r="F47" s="12"/>
      <c r="G47" s="12"/>
    </row>
    <row r="48" spans="1:7" ht="12.75">
      <c r="A48" s="2" t="s">
        <v>88</v>
      </c>
      <c r="E48" s="12">
        <v>0</v>
      </c>
      <c r="F48" s="12"/>
      <c r="G48" s="12">
        <v>1051</v>
      </c>
    </row>
    <row r="49" spans="1:7" ht="12.75">
      <c r="A49" s="2" t="s">
        <v>89</v>
      </c>
      <c r="E49" s="12">
        <v>1541</v>
      </c>
      <c r="F49" s="12"/>
      <c r="G49" s="12">
        <v>1544</v>
      </c>
    </row>
    <row r="50" spans="5:7" ht="12.75">
      <c r="E50" s="15">
        <f>SUM(E48:E49)</f>
        <v>1541</v>
      </c>
      <c r="F50" s="9"/>
      <c r="G50" s="15">
        <f>SUM(G48:G49)</f>
        <v>2595</v>
      </c>
    </row>
    <row r="51" spans="1:7" ht="12.75">
      <c r="A51" s="1"/>
      <c r="E51" s="12"/>
      <c r="F51" s="12"/>
      <c r="G51" s="12"/>
    </row>
    <row r="52" spans="1:7" ht="12.75">
      <c r="A52" s="1" t="s">
        <v>26</v>
      </c>
      <c r="E52" s="12"/>
      <c r="F52" s="12"/>
      <c r="G52" s="12"/>
    </row>
    <row r="53" spans="1:7" ht="12.75">
      <c r="A53" s="2" t="s">
        <v>27</v>
      </c>
      <c r="E53" s="12">
        <v>7621</v>
      </c>
      <c r="F53" s="12"/>
      <c r="G53" s="12">
        <v>4616</v>
      </c>
    </row>
    <row r="54" spans="1:7" ht="12.75">
      <c r="A54" s="2" t="s">
        <v>28</v>
      </c>
      <c r="E54" s="12">
        <v>1699</v>
      </c>
      <c r="F54" s="12"/>
      <c r="G54" s="12">
        <v>2290</v>
      </c>
    </row>
    <row r="55" spans="1:7" ht="12.75">
      <c r="A55" s="2" t="s">
        <v>95</v>
      </c>
      <c r="E55" s="18">
        <v>1197</v>
      </c>
      <c r="F55" s="12"/>
      <c r="G55" s="18">
        <v>4737</v>
      </c>
    </row>
    <row r="56" spans="1:7" ht="12.75">
      <c r="A56" s="2" t="s">
        <v>84</v>
      </c>
      <c r="E56" s="18">
        <v>0</v>
      </c>
      <c r="F56" s="12"/>
      <c r="G56" s="18">
        <v>1440</v>
      </c>
    </row>
    <row r="57" spans="1:7" ht="12.75">
      <c r="A57" s="2" t="s">
        <v>47</v>
      </c>
      <c r="E57" s="18">
        <v>14405</v>
      </c>
      <c r="F57" s="12"/>
      <c r="G57" s="18">
        <v>22968</v>
      </c>
    </row>
    <row r="58" spans="1:8" ht="12.75">
      <c r="A58" s="2" t="s">
        <v>85</v>
      </c>
      <c r="E58" s="18">
        <v>1002</v>
      </c>
      <c r="F58" s="12"/>
      <c r="G58" s="18">
        <v>3350</v>
      </c>
      <c r="H58" s="16">
        <f>E58+E57+E48</f>
        <v>15407</v>
      </c>
    </row>
    <row r="59" spans="1:7" ht="12.75">
      <c r="A59" s="2" t="s">
        <v>29</v>
      </c>
      <c r="E59" s="18">
        <v>165</v>
      </c>
      <c r="F59" s="12"/>
      <c r="G59" s="18">
        <v>275</v>
      </c>
    </row>
    <row r="60" spans="5:7" ht="12.75">
      <c r="E60" s="15">
        <f>SUM(E53:E59)</f>
        <v>26089</v>
      </c>
      <c r="F60" s="12"/>
      <c r="G60" s="15">
        <f>SUM(G53:G59)</f>
        <v>39676</v>
      </c>
    </row>
    <row r="61" spans="5:7" ht="12.75">
      <c r="E61" s="12"/>
      <c r="F61" s="12"/>
      <c r="G61" s="12"/>
    </row>
    <row r="62" spans="1:7" ht="12.75">
      <c r="A62" s="1" t="s">
        <v>114</v>
      </c>
      <c r="E62" s="12">
        <f>E50+E60</f>
        <v>27630</v>
      </c>
      <c r="F62" s="12"/>
      <c r="G62" s="12">
        <f>G50+G60</f>
        <v>42271</v>
      </c>
    </row>
    <row r="63" spans="1:7" ht="12.75">
      <c r="A63" s="1"/>
      <c r="E63" s="12"/>
      <c r="F63" s="12"/>
      <c r="G63" s="12"/>
    </row>
    <row r="64" spans="1:7" ht="13.5" thickBot="1">
      <c r="A64" s="1" t="s">
        <v>115</v>
      </c>
      <c r="E64" s="11">
        <f>E44+E62</f>
        <v>73850</v>
      </c>
      <c r="F64" s="12"/>
      <c r="G64" s="11">
        <f>G44+G62</f>
        <v>76932</v>
      </c>
    </row>
    <row r="65" spans="5:7" ht="12.75">
      <c r="E65" s="12"/>
      <c r="F65" s="12"/>
      <c r="G65" s="12"/>
    </row>
    <row r="66" spans="5:7" ht="12.75">
      <c r="E66" s="9"/>
      <c r="F66" s="9"/>
      <c r="G66" s="9"/>
    </row>
    <row r="67" spans="1:7" ht="13.5" thickBot="1">
      <c r="A67" s="2" t="s">
        <v>92</v>
      </c>
      <c r="E67" s="34">
        <v>0.58</v>
      </c>
      <c r="F67" s="9"/>
      <c r="G67" s="34">
        <f>G44*1000/66785472</f>
        <v>0.5189901180903536</v>
      </c>
    </row>
    <row r="68" spans="5:7" ht="12.75">
      <c r="E68" s="9"/>
      <c r="F68" s="9"/>
      <c r="G68" s="9"/>
    </row>
    <row r="69" spans="1:7" ht="15.75">
      <c r="A69" s="20"/>
      <c r="B69" s="20"/>
      <c r="E69" s="9"/>
      <c r="F69" s="9"/>
      <c r="G69" s="9"/>
    </row>
    <row r="70" spans="5:7" ht="12.75">
      <c r="E70" s="9"/>
      <c r="F70" s="9"/>
      <c r="G70" s="9"/>
    </row>
    <row r="71" spans="5:7" ht="12.75">
      <c r="E71" s="9"/>
      <c r="F71" s="9"/>
      <c r="G71" s="9"/>
    </row>
    <row r="72" spans="1:7" ht="12.75">
      <c r="A72" s="1" t="s">
        <v>20</v>
      </c>
      <c r="E72" s="9"/>
      <c r="F72" s="9"/>
      <c r="G72" s="9"/>
    </row>
    <row r="73" spans="1:7" ht="12.75">
      <c r="A73" s="56" t="s">
        <v>91</v>
      </c>
      <c r="B73" s="56"/>
      <c r="C73" s="56"/>
      <c r="D73" s="56"/>
      <c r="E73" s="56"/>
      <c r="F73" s="56"/>
      <c r="G73" s="56"/>
    </row>
    <row r="74" spans="1:7" ht="26.25" customHeight="1">
      <c r="A74" s="56"/>
      <c r="B74" s="56"/>
      <c r="C74" s="56"/>
      <c r="D74" s="56"/>
      <c r="E74" s="56"/>
      <c r="F74" s="56"/>
      <c r="G74" s="56"/>
    </row>
    <row r="75" spans="1:7" ht="12.75" customHeight="1">
      <c r="A75" s="7"/>
      <c r="B75" s="7"/>
      <c r="C75" s="7"/>
      <c r="D75" s="7"/>
      <c r="E75" s="7"/>
      <c r="F75" s="7"/>
      <c r="G75" s="7"/>
    </row>
    <row r="76" spans="1:7" ht="12.75" customHeight="1">
      <c r="A76" s="56" t="s">
        <v>174</v>
      </c>
      <c r="B76" s="56"/>
      <c r="C76" s="56"/>
      <c r="D76" s="56"/>
      <c r="E76" s="56"/>
      <c r="F76" s="56"/>
      <c r="G76" s="56"/>
    </row>
    <row r="77" spans="1:7" ht="12.75" customHeight="1">
      <c r="A77" s="56"/>
      <c r="B77" s="56"/>
      <c r="C77" s="56"/>
      <c r="D77" s="56"/>
      <c r="E77" s="56"/>
      <c r="F77" s="56"/>
      <c r="G77" s="56"/>
    </row>
    <row r="78" spans="1:7" ht="12.75" customHeight="1">
      <c r="A78" s="56"/>
      <c r="B78" s="56"/>
      <c r="C78" s="56"/>
      <c r="D78" s="56"/>
      <c r="E78" s="56"/>
      <c r="F78" s="56"/>
      <c r="G78" s="56"/>
    </row>
    <row r="79" spans="1:7" ht="12.75" customHeight="1">
      <c r="A79" s="56"/>
      <c r="B79" s="56"/>
      <c r="C79" s="56"/>
      <c r="D79" s="56"/>
      <c r="E79" s="56"/>
      <c r="F79" s="56"/>
      <c r="G79" s="56"/>
    </row>
    <row r="80" spans="1:7" ht="12.75" customHeight="1">
      <c r="A80" s="7"/>
      <c r="B80" s="7"/>
      <c r="C80" s="7"/>
      <c r="D80" s="7"/>
      <c r="E80" s="7"/>
      <c r="F80" s="7"/>
      <c r="G80" s="7"/>
    </row>
  </sheetData>
  <mergeCells count="2">
    <mergeCell ref="A73:G74"/>
    <mergeCell ref="A76:G79"/>
  </mergeCells>
  <printOptions/>
  <pageMargins left="0.75" right="0.87" top="1" bottom="0.74" header="0.5" footer="0.5"/>
  <pageSetup firstPageNumber="2" useFirstPageNumber="1" fitToHeight="1" fitToWidth="1" horizontalDpi="300" verticalDpi="300" orientation="portrait" paperSize="9" scale="70" r:id="rId1"/>
  <headerFooter alignWithMargins="0">
    <oddFooter>&amp;R&amp;"Times New Roman,Regular"- &amp;P -</oddFooter>
  </headerFooter>
  <rowBreaks count="1" manualBreakCount="1">
    <brk id="68" max="6" man="1"/>
  </rowBreaks>
</worksheet>
</file>

<file path=xl/worksheets/sheet3.xml><?xml version="1.0" encoding="utf-8"?>
<worksheet xmlns="http://schemas.openxmlformats.org/spreadsheetml/2006/main" xmlns:r="http://schemas.openxmlformats.org/officeDocument/2006/relationships">
  <dimension ref="A1:P52"/>
  <sheetViews>
    <sheetView view="pageBreakPreview" zoomScaleSheetLayoutView="100" workbookViewId="0" topLeftCell="A41">
      <selection activeCell="B41" sqref="B41"/>
    </sheetView>
  </sheetViews>
  <sheetFormatPr defaultColWidth="9.140625" defaultRowHeight="12.75"/>
  <cols>
    <col min="1" max="1" width="3.8515625" style="2" customWidth="1"/>
    <col min="2" max="2" width="31.140625" style="2" customWidth="1"/>
    <col min="3" max="3" width="10.00390625" style="2" customWidth="1"/>
    <col min="4" max="4" width="0.9921875" style="2" hidden="1" customWidth="1"/>
    <col min="5" max="5" width="10.7109375" style="2" hidden="1" customWidth="1"/>
    <col min="6" max="6" width="2.28125" style="2" customWidth="1"/>
    <col min="7" max="7" width="9.7109375" style="2" customWidth="1"/>
    <col min="8" max="8" width="2.28125" style="2" customWidth="1"/>
    <col min="9" max="9" width="10.7109375" style="2" customWidth="1"/>
    <col min="10" max="10" width="2.28125" style="2" customWidth="1"/>
    <col min="11" max="11" width="12.28125" style="2" customWidth="1"/>
    <col min="12" max="12" width="2.28125" style="2" customWidth="1"/>
    <col min="13" max="13" width="11.140625" style="2" customWidth="1"/>
    <col min="14" max="14" width="0.85546875" style="2" customWidth="1"/>
    <col min="15" max="15" width="10.57421875" style="2" customWidth="1"/>
    <col min="16" max="16384" width="9.140625" style="2" customWidth="1"/>
  </cols>
  <sheetData>
    <row r="1" spans="1:5" ht="15.75">
      <c r="A1" s="20" t="str">
        <f>'IS'!A1</f>
        <v>UMS-NEIKEN GROUP BERHAD (650473-V)</v>
      </c>
      <c r="B1" s="20"/>
      <c r="E1" s="1"/>
    </row>
    <row r="2" ht="12.75">
      <c r="A2" s="1" t="str">
        <f>'IS'!A2</f>
        <v>(Incorporated in Malaysia)</v>
      </c>
    </row>
    <row r="3" spans="1:5" ht="12.75">
      <c r="A3" s="1" t="s">
        <v>116</v>
      </c>
      <c r="E3" s="1"/>
    </row>
    <row r="4" spans="1:5" ht="12.75">
      <c r="A4" s="1" t="str">
        <f>'IS'!A4</f>
        <v>For The Second Quarter Ended 30 June 2006</v>
      </c>
      <c r="E4" s="1"/>
    </row>
    <row r="5" ht="12.75">
      <c r="E5" s="1"/>
    </row>
    <row r="6" ht="12.75">
      <c r="E6" s="1"/>
    </row>
    <row r="7" spans="3:13" ht="12.75">
      <c r="C7" s="57" t="s">
        <v>94</v>
      </c>
      <c r="D7" s="57"/>
      <c r="E7" s="57"/>
      <c r="F7" s="57"/>
      <c r="G7" s="57"/>
      <c r="H7" s="57"/>
      <c r="I7" s="57"/>
      <c r="J7" s="57"/>
      <c r="K7" s="57"/>
      <c r="L7" s="27"/>
      <c r="M7" s="4" t="s">
        <v>35</v>
      </c>
    </row>
    <row r="8" spans="3:13" ht="12.75">
      <c r="C8" s="4" t="s">
        <v>39</v>
      </c>
      <c r="I8" s="4" t="s">
        <v>49</v>
      </c>
      <c r="K8" s="4" t="s">
        <v>66</v>
      </c>
      <c r="L8" s="4"/>
      <c r="M8" s="4" t="s">
        <v>39</v>
      </c>
    </row>
    <row r="9" spans="1:13" ht="12.75">
      <c r="A9" s="1"/>
      <c r="C9" s="4" t="s">
        <v>36</v>
      </c>
      <c r="E9" s="4" t="s">
        <v>52</v>
      </c>
      <c r="G9" s="4" t="s">
        <v>36</v>
      </c>
      <c r="I9" s="4" t="s">
        <v>50</v>
      </c>
      <c r="K9" s="4" t="s">
        <v>67</v>
      </c>
      <c r="L9" s="4"/>
      <c r="M9" s="4" t="s">
        <v>33</v>
      </c>
    </row>
    <row r="10" spans="3:15" ht="12.75">
      <c r="C10" s="4" t="s">
        <v>37</v>
      </c>
      <c r="E10" s="4" t="s">
        <v>51</v>
      </c>
      <c r="F10" s="3"/>
      <c r="G10" s="4" t="s">
        <v>117</v>
      </c>
      <c r="H10" s="3"/>
      <c r="I10" s="4" t="s">
        <v>51</v>
      </c>
      <c r="J10" s="3"/>
      <c r="K10" s="4" t="s">
        <v>68</v>
      </c>
      <c r="L10" s="4"/>
      <c r="M10" s="4" t="s">
        <v>34</v>
      </c>
      <c r="N10" s="5"/>
      <c r="O10" s="4" t="s">
        <v>32</v>
      </c>
    </row>
    <row r="11" spans="3:15" ht="12.75">
      <c r="C11" s="5" t="s">
        <v>9</v>
      </c>
      <c r="E11" s="5" t="s">
        <v>9</v>
      </c>
      <c r="G11" s="5" t="s">
        <v>9</v>
      </c>
      <c r="I11" s="4" t="s">
        <v>9</v>
      </c>
      <c r="K11" s="4" t="s">
        <v>9</v>
      </c>
      <c r="L11" s="5"/>
      <c r="M11" s="5" t="s">
        <v>9</v>
      </c>
      <c r="N11" s="5"/>
      <c r="O11" s="5" t="s">
        <v>9</v>
      </c>
    </row>
    <row r="12" spans="3:15" ht="12.75">
      <c r="C12" s="5"/>
      <c r="E12" s="5"/>
      <c r="K12" s="4"/>
      <c r="L12" s="5"/>
      <c r="M12" s="5"/>
      <c r="N12" s="5"/>
      <c r="O12" s="5"/>
    </row>
    <row r="13" spans="1:15" ht="12.75">
      <c r="A13" s="2" t="s">
        <v>65</v>
      </c>
      <c r="C13" s="25" t="s">
        <v>73</v>
      </c>
      <c r="E13" s="3">
        <v>0</v>
      </c>
      <c r="F13" s="8"/>
      <c r="G13" s="8"/>
      <c r="H13" s="8"/>
      <c r="I13" s="8"/>
      <c r="J13" s="8"/>
      <c r="K13" s="3">
        <v>0</v>
      </c>
      <c r="L13" s="25"/>
      <c r="M13" s="25">
        <v>-10</v>
      </c>
      <c r="O13" s="16">
        <f>SUM(C13:M13)</f>
        <v>-10</v>
      </c>
    </row>
    <row r="14" spans="1:15" ht="12.75">
      <c r="A14" s="1"/>
      <c r="E14" s="8"/>
      <c r="F14" s="8"/>
      <c r="G14" s="8"/>
      <c r="H14" s="8"/>
      <c r="I14" s="8"/>
      <c r="J14" s="8"/>
      <c r="K14" s="28"/>
      <c r="L14" s="12"/>
      <c r="M14" s="12"/>
      <c r="N14" s="12"/>
      <c r="O14" s="13"/>
    </row>
    <row r="15" spans="1:15" ht="12.75">
      <c r="A15" s="2" t="s">
        <v>63</v>
      </c>
      <c r="C15" s="9">
        <v>33393</v>
      </c>
      <c r="E15" s="8">
        <v>0</v>
      </c>
      <c r="F15" s="8"/>
      <c r="G15" s="8"/>
      <c r="H15" s="8"/>
      <c r="I15" s="8"/>
      <c r="J15" s="8"/>
      <c r="K15" s="28">
        <v>0</v>
      </c>
      <c r="L15" s="12"/>
      <c r="M15" s="12">
        <v>0</v>
      </c>
      <c r="N15" s="12"/>
      <c r="O15" s="16">
        <f>SUM(C15:M15)</f>
        <v>33393</v>
      </c>
    </row>
    <row r="16" spans="1:15" ht="12.75">
      <c r="A16" s="1"/>
      <c r="E16" s="8"/>
      <c r="F16" s="8"/>
      <c r="G16" s="8"/>
      <c r="H16" s="8"/>
      <c r="I16" s="8"/>
      <c r="J16" s="8"/>
      <c r="K16" s="28"/>
      <c r="L16" s="12"/>
      <c r="M16" s="12"/>
      <c r="N16" s="12"/>
      <c r="O16" s="13"/>
    </row>
    <row r="17" spans="1:15" ht="12.75">
      <c r="A17" s="2" t="s">
        <v>48</v>
      </c>
      <c r="C17" s="25"/>
      <c r="E17" s="3"/>
      <c r="F17" s="8"/>
      <c r="G17" s="8"/>
      <c r="H17" s="8"/>
      <c r="I17" s="8"/>
      <c r="J17" s="8"/>
      <c r="K17" s="3"/>
      <c r="L17" s="25"/>
      <c r="M17" s="25">
        <v>1733</v>
      </c>
      <c r="N17" s="12"/>
      <c r="O17" s="16">
        <f>SUM(C17:M17)</f>
        <v>1733</v>
      </c>
    </row>
    <row r="18" spans="1:15" ht="12.75">
      <c r="A18" s="1"/>
      <c r="C18" s="8"/>
      <c r="E18" s="8"/>
      <c r="F18" s="8"/>
      <c r="G18" s="8"/>
      <c r="H18" s="8"/>
      <c r="I18" s="8"/>
      <c r="J18" s="8"/>
      <c r="K18" s="28"/>
      <c r="L18" s="12"/>
      <c r="M18" s="12"/>
      <c r="N18" s="12"/>
      <c r="O18" s="13"/>
    </row>
    <row r="19" spans="1:15" ht="12.75">
      <c r="A19" s="2" t="s">
        <v>69</v>
      </c>
      <c r="C19" s="8"/>
      <c r="E19" s="8"/>
      <c r="F19" s="8"/>
      <c r="G19" s="8"/>
      <c r="H19" s="8"/>
      <c r="I19" s="8"/>
      <c r="J19" s="8"/>
      <c r="K19" s="28"/>
      <c r="L19" s="12"/>
      <c r="M19" s="12"/>
      <c r="N19" s="12"/>
      <c r="O19" s="13"/>
    </row>
    <row r="20" spans="1:15" ht="12.75">
      <c r="A20" s="6" t="s">
        <v>71</v>
      </c>
      <c r="C20" s="3">
        <v>0</v>
      </c>
      <c r="E20" s="25">
        <v>0</v>
      </c>
      <c r="I20" s="25">
        <v>62</v>
      </c>
      <c r="K20" s="8">
        <v>0</v>
      </c>
      <c r="L20" s="25"/>
      <c r="M20" s="25">
        <v>0</v>
      </c>
      <c r="N20" s="12"/>
      <c r="O20" s="16">
        <f>SUM(C20:M20)</f>
        <v>62</v>
      </c>
    </row>
    <row r="21" spans="1:15" ht="12.75">
      <c r="A21" s="6" t="s">
        <v>70</v>
      </c>
      <c r="C21" s="3">
        <v>0</v>
      </c>
      <c r="E21" s="25">
        <v>0</v>
      </c>
      <c r="I21" s="25">
        <v>0</v>
      </c>
      <c r="K21" s="9">
        <v>923</v>
      </c>
      <c r="L21" s="25"/>
      <c r="M21" s="25">
        <v>0</v>
      </c>
      <c r="N21" s="12"/>
      <c r="O21" s="16">
        <f>SUM(C21:M21)</f>
        <v>923</v>
      </c>
    </row>
    <row r="22" spans="1:15" ht="12.75">
      <c r="A22" s="1"/>
      <c r="C22" s="8"/>
      <c r="K22" s="12"/>
      <c r="L22" s="12"/>
      <c r="M22" s="12"/>
      <c r="N22" s="12"/>
      <c r="O22" s="13"/>
    </row>
    <row r="23" spans="1:15" ht="12.75">
      <c r="A23" s="2" t="s">
        <v>64</v>
      </c>
      <c r="C23" s="8">
        <v>0</v>
      </c>
      <c r="E23" s="8">
        <v>0</v>
      </c>
      <c r="F23" s="8"/>
      <c r="G23" s="8"/>
      <c r="H23" s="8"/>
      <c r="I23" s="8"/>
      <c r="J23" s="8"/>
      <c r="K23" s="28">
        <v>0</v>
      </c>
      <c r="L23" s="12"/>
      <c r="M23" s="12">
        <v>-1440</v>
      </c>
      <c r="N23" s="12"/>
      <c r="O23" s="16">
        <f>SUM(C23:M23)</f>
        <v>-1440</v>
      </c>
    </row>
    <row r="24" spans="1:15" ht="12.75">
      <c r="A24" s="1"/>
      <c r="K24" s="12"/>
      <c r="L24" s="12"/>
      <c r="M24" s="12"/>
      <c r="N24" s="12"/>
      <c r="O24" s="13"/>
    </row>
    <row r="25" spans="1:15" ht="13.5" thickBot="1">
      <c r="A25" s="2" t="s">
        <v>57</v>
      </c>
      <c r="C25" s="11">
        <f>SUM(C13:C23)</f>
        <v>33393</v>
      </c>
      <c r="D25" s="11"/>
      <c r="E25" s="11">
        <f>SUM(E13:E23)</f>
        <v>0</v>
      </c>
      <c r="F25" s="11"/>
      <c r="G25" s="11">
        <f>SUM(G13:G23)</f>
        <v>0</v>
      </c>
      <c r="H25" s="11"/>
      <c r="I25" s="11">
        <f>SUM(I13:I23)</f>
        <v>62</v>
      </c>
      <c r="J25" s="11"/>
      <c r="K25" s="11">
        <f>SUM(K13:K23)</f>
        <v>923</v>
      </c>
      <c r="L25" s="11"/>
      <c r="M25" s="11">
        <f>SUM(M13:M23)</f>
        <v>283</v>
      </c>
      <c r="N25" s="11"/>
      <c r="O25" s="11">
        <f>SUM(O13:O23)</f>
        <v>34661</v>
      </c>
    </row>
    <row r="26" spans="1:15" ht="12.75">
      <c r="A26" s="1"/>
      <c r="K26" s="12"/>
      <c r="L26" s="12"/>
      <c r="M26" s="12"/>
      <c r="N26" s="12"/>
      <c r="O26" s="13"/>
    </row>
    <row r="27" spans="1:15" ht="12.75">
      <c r="A27" s="26" t="s">
        <v>119</v>
      </c>
      <c r="K27" s="12"/>
      <c r="L27" s="12"/>
      <c r="M27" s="12"/>
      <c r="N27" s="12"/>
      <c r="O27" s="13"/>
    </row>
    <row r="28" spans="1:15" ht="12.75">
      <c r="A28" s="1"/>
      <c r="K28" s="12"/>
      <c r="L28" s="12"/>
      <c r="M28" s="12"/>
      <c r="N28" s="12"/>
      <c r="O28" s="13"/>
    </row>
    <row r="29" spans="1:15" ht="12.75">
      <c r="A29" s="2" t="s">
        <v>74</v>
      </c>
      <c r="C29" s="16">
        <f>C25</f>
        <v>33393</v>
      </c>
      <c r="D29" s="16">
        <f>D25</f>
        <v>0</v>
      </c>
      <c r="E29" s="16">
        <f>E25</f>
        <v>0</v>
      </c>
      <c r="I29" s="16">
        <f>I25</f>
        <v>62</v>
      </c>
      <c r="K29" s="16">
        <f>K25</f>
        <v>923</v>
      </c>
      <c r="L29" s="12"/>
      <c r="M29" s="16">
        <f>M25</f>
        <v>283</v>
      </c>
      <c r="N29" s="12"/>
      <c r="O29" s="16">
        <f>O25</f>
        <v>34661</v>
      </c>
    </row>
    <row r="30" spans="1:15" ht="12.75">
      <c r="A30" s="2" t="s">
        <v>72</v>
      </c>
      <c r="C30" s="37"/>
      <c r="D30" s="37"/>
      <c r="E30" s="37"/>
      <c r="F30" s="37"/>
      <c r="G30" s="37"/>
      <c r="H30" s="37"/>
      <c r="I30" s="37"/>
      <c r="J30" s="37"/>
      <c r="K30" s="10">
        <v>-923</v>
      </c>
      <c r="L30" s="10"/>
      <c r="M30" s="10">
        <f>923</f>
        <v>923</v>
      </c>
      <c r="N30" s="10"/>
      <c r="O30" s="38">
        <f>O26</f>
        <v>0</v>
      </c>
    </row>
    <row r="31" spans="1:16" ht="12.75">
      <c r="A31" s="2" t="s">
        <v>75</v>
      </c>
      <c r="C31" s="16">
        <f>SUM(C29:C30)</f>
        <v>33393</v>
      </c>
      <c r="E31" s="16">
        <f>SUM(E29:E30)</f>
        <v>0</v>
      </c>
      <c r="G31" s="16">
        <f>SUM(G29:G30)</f>
        <v>0</v>
      </c>
      <c r="I31" s="16">
        <f>SUM(I29:I30)</f>
        <v>62</v>
      </c>
      <c r="K31" s="16">
        <f>SUM(K29:K30)</f>
        <v>0</v>
      </c>
      <c r="L31" s="12"/>
      <c r="M31" s="16">
        <f>SUM(M29:M30)</f>
        <v>1206</v>
      </c>
      <c r="N31" s="12"/>
      <c r="O31" s="16">
        <f>SUM(O29:O30)</f>
        <v>34661</v>
      </c>
      <c r="P31" s="16"/>
    </row>
    <row r="32" spans="3:16" ht="12.75">
      <c r="C32" s="16"/>
      <c r="E32" s="16"/>
      <c r="G32" s="16"/>
      <c r="I32" s="16"/>
      <c r="K32" s="16"/>
      <c r="L32" s="12"/>
      <c r="M32" s="16"/>
      <c r="N32" s="12"/>
      <c r="O32" s="16"/>
      <c r="P32" s="16"/>
    </row>
    <row r="33" spans="1:15" ht="12.75">
      <c r="A33" s="2" t="s">
        <v>167</v>
      </c>
      <c r="K33" s="12"/>
      <c r="L33" s="12"/>
      <c r="M33" s="12"/>
      <c r="N33" s="12"/>
      <c r="O33" s="13"/>
    </row>
    <row r="34" spans="2:15" ht="12.75">
      <c r="B34" s="2" t="s">
        <v>173</v>
      </c>
      <c r="C34" s="25">
        <f>371+1486</f>
        <v>1857</v>
      </c>
      <c r="D34" s="9"/>
      <c r="E34" s="25"/>
      <c r="F34" s="9"/>
      <c r="G34" s="9">
        <v>0</v>
      </c>
      <c r="H34" s="9"/>
      <c r="I34" s="9">
        <v>0</v>
      </c>
      <c r="J34" s="9"/>
      <c r="K34" s="25">
        <v>0</v>
      </c>
      <c r="L34" s="25"/>
      <c r="M34" s="25">
        <v>0</v>
      </c>
      <c r="N34" s="12"/>
      <c r="O34" s="16">
        <f>SUM(C34:M34)</f>
        <v>1857</v>
      </c>
    </row>
    <row r="35" spans="2:15" ht="12.75">
      <c r="B35" s="2" t="s">
        <v>168</v>
      </c>
      <c r="C35" s="25">
        <v>4750</v>
      </c>
      <c r="D35" s="9"/>
      <c r="E35" s="25"/>
      <c r="F35" s="9"/>
      <c r="G35" s="9">
        <v>2850</v>
      </c>
      <c r="H35" s="9"/>
      <c r="I35" s="9">
        <v>0</v>
      </c>
      <c r="J35" s="9"/>
      <c r="K35" s="25">
        <v>0</v>
      </c>
      <c r="L35" s="25"/>
      <c r="M35" s="25">
        <v>0</v>
      </c>
      <c r="N35" s="12"/>
      <c r="O35" s="16">
        <f>SUM(C35:M35)</f>
        <v>7600</v>
      </c>
    </row>
    <row r="36" spans="3:15" ht="12.75">
      <c r="C36" s="9"/>
      <c r="D36" s="9"/>
      <c r="E36" s="9"/>
      <c r="F36" s="9"/>
      <c r="G36" s="9"/>
      <c r="H36" s="9"/>
      <c r="I36" s="9"/>
      <c r="J36" s="9"/>
      <c r="K36" s="12"/>
      <c r="L36" s="12"/>
      <c r="M36" s="12"/>
      <c r="N36" s="12"/>
      <c r="O36" s="13"/>
    </row>
    <row r="37" spans="1:15" ht="12.75">
      <c r="A37" s="2" t="s">
        <v>58</v>
      </c>
      <c r="C37" s="9"/>
      <c r="D37" s="9"/>
      <c r="E37" s="9"/>
      <c r="F37" s="9"/>
      <c r="G37" s="9"/>
      <c r="H37" s="9"/>
      <c r="I37" s="9"/>
      <c r="J37" s="9"/>
      <c r="K37" s="12"/>
      <c r="L37" s="12"/>
      <c r="M37" s="12"/>
      <c r="N37" s="12"/>
      <c r="O37" s="16"/>
    </row>
    <row r="38" spans="1:15" ht="12.75">
      <c r="A38" s="2" t="s">
        <v>59</v>
      </c>
      <c r="C38" s="25"/>
      <c r="D38" s="25"/>
      <c r="E38" s="25"/>
      <c r="F38" s="9"/>
      <c r="G38" s="9"/>
      <c r="H38" s="9"/>
      <c r="I38" s="9"/>
      <c r="J38" s="9"/>
      <c r="K38" s="12"/>
      <c r="L38" s="12"/>
      <c r="M38" s="25"/>
      <c r="N38" s="12"/>
      <c r="O38" s="16"/>
    </row>
    <row r="39" spans="1:15" ht="12.75">
      <c r="A39" s="6" t="s">
        <v>71</v>
      </c>
      <c r="C39" s="25">
        <v>0</v>
      </c>
      <c r="D39" s="25"/>
      <c r="E39" s="25"/>
      <c r="F39" s="9"/>
      <c r="G39" s="9">
        <v>0</v>
      </c>
      <c r="H39" s="9"/>
      <c r="I39" s="9">
        <v>-255</v>
      </c>
      <c r="J39" s="9"/>
      <c r="K39" s="12">
        <v>0</v>
      </c>
      <c r="L39" s="12"/>
      <c r="M39" s="25">
        <v>0</v>
      </c>
      <c r="N39" s="12"/>
      <c r="O39" s="16">
        <f>SUM(C39:M39)</f>
        <v>-255</v>
      </c>
    </row>
    <row r="40" spans="3:15" ht="12.75">
      <c r="C40" s="9"/>
      <c r="D40" s="9"/>
      <c r="E40" s="9"/>
      <c r="F40" s="9"/>
      <c r="G40" s="9"/>
      <c r="H40" s="9"/>
      <c r="I40" s="9"/>
      <c r="J40" s="9"/>
      <c r="K40" s="12"/>
      <c r="L40" s="12"/>
      <c r="M40" s="12"/>
      <c r="N40" s="12"/>
      <c r="O40" s="13"/>
    </row>
    <row r="41" spans="1:15" ht="12.75">
      <c r="A41" s="2" t="s">
        <v>53</v>
      </c>
      <c r="C41" s="25">
        <v>0</v>
      </c>
      <c r="D41" s="9" t="s">
        <v>39</v>
      </c>
      <c r="E41" s="35">
        <v>0</v>
      </c>
      <c r="F41" s="21"/>
      <c r="G41" s="21">
        <v>0</v>
      </c>
      <c r="H41" s="21"/>
      <c r="I41" s="21">
        <v>0</v>
      </c>
      <c r="J41" s="21"/>
      <c r="K41" s="35">
        <v>0</v>
      </c>
      <c r="L41" s="35"/>
      <c r="M41" s="21">
        <v>3558</v>
      </c>
      <c r="N41" s="12"/>
      <c r="O41" s="16">
        <f>SUM(C41:M41)</f>
        <v>3558</v>
      </c>
    </row>
    <row r="42" spans="3:15" ht="12.75">
      <c r="C42" s="25"/>
      <c r="D42" s="9"/>
      <c r="E42" s="35"/>
      <c r="F42" s="21"/>
      <c r="G42" s="21"/>
      <c r="H42" s="21"/>
      <c r="J42" s="21"/>
      <c r="K42" s="35"/>
      <c r="L42" s="35"/>
      <c r="M42" s="21"/>
      <c r="N42" s="12"/>
      <c r="O42" s="16"/>
    </row>
    <row r="43" spans="1:15" ht="12.75">
      <c r="A43" s="2" t="s">
        <v>163</v>
      </c>
      <c r="C43" s="25">
        <v>0</v>
      </c>
      <c r="D43" s="9"/>
      <c r="E43" s="35"/>
      <c r="F43" s="21"/>
      <c r="G43" s="21">
        <v>-1201</v>
      </c>
      <c r="H43" s="21"/>
      <c r="I43" s="21">
        <v>0</v>
      </c>
      <c r="J43" s="21"/>
      <c r="K43" s="35">
        <v>0</v>
      </c>
      <c r="L43" s="35"/>
      <c r="M43" s="21">
        <v>0</v>
      </c>
      <c r="N43" s="12"/>
      <c r="O43" s="16">
        <f>SUM(C43:M43)</f>
        <v>-1201</v>
      </c>
    </row>
    <row r="44" spans="3:15" ht="12.75">
      <c r="C44" s="9"/>
      <c r="D44" s="9"/>
      <c r="E44" s="9"/>
      <c r="F44" s="9"/>
      <c r="G44" s="9"/>
      <c r="H44" s="9"/>
      <c r="I44" s="9"/>
      <c r="J44" s="9"/>
      <c r="K44" s="12"/>
      <c r="L44" s="12"/>
      <c r="M44" s="12"/>
      <c r="N44" s="12"/>
      <c r="O44" s="12"/>
    </row>
    <row r="45" spans="1:15" ht="13.5" thickBot="1">
      <c r="A45" s="2" t="s">
        <v>120</v>
      </c>
      <c r="C45" s="11">
        <f>SUM(C31:C44)</f>
        <v>40000</v>
      </c>
      <c r="D45" s="11"/>
      <c r="E45" s="11">
        <f>SUM(E31:E44)</f>
        <v>0</v>
      </c>
      <c r="F45" s="11"/>
      <c r="G45" s="11">
        <f>SUM(G31:G44)</f>
        <v>1649</v>
      </c>
      <c r="H45" s="11"/>
      <c r="I45" s="11">
        <f>SUM(I31:I44)</f>
        <v>-193</v>
      </c>
      <c r="J45" s="11"/>
      <c r="K45" s="11">
        <f>SUM(K31:K44)</f>
        <v>0</v>
      </c>
      <c r="L45" s="11">
        <f>SUM(L29:L41)</f>
        <v>0</v>
      </c>
      <c r="M45" s="11">
        <f>SUM(M31:M44)</f>
        <v>4764</v>
      </c>
      <c r="N45" s="11"/>
      <c r="O45" s="11">
        <f>SUM(O31:O44)</f>
        <v>46220</v>
      </c>
    </row>
    <row r="46" spans="11:15" ht="12.75">
      <c r="K46" s="9"/>
      <c r="L46" s="9"/>
      <c r="M46" s="9"/>
      <c r="N46" s="9"/>
      <c r="O46" s="9"/>
    </row>
    <row r="47" spans="2:15" ht="12.75">
      <c r="B47" s="7"/>
      <c r="K47" s="9"/>
      <c r="L47" s="9"/>
      <c r="M47" s="9"/>
      <c r="N47" s="9"/>
      <c r="O47" s="9"/>
    </row>
    <row r="48" spans="1:15" ht="12.75">
      <c r="A48" s="1" t="s">
        <v>20</v>
      </c>
      <c r="B48" s="7"/>
      <c r="K48" s="9"/>
      <c r="L48" s="9"/>
      <c r="M48" s="9"/>
      <c r="N48" s="9"/>
      <c r="O48" s="9"/>
    </row>
    <row r="49" spans="1:15" ht="12.75" customHeight="1">
      <c r="A49" s="7" t="s">
        <v>73</v>
      </c>
      <c r="B49" s="53">
        <v>100</v>
      </c>
      <c r="C49" s="7"/>
      <c r="D49" s="7"/>
      <c r="E49" s="7"/>
      <c r="F49" s="7"/>
      <c r="G49" s="7"/>
      <c r="H49" s="7"/>
      <c r="I49" s="7"/>
      <c r="J49" s="7"/>
      <c r="K49" s="7"/>
      <c r="L49" s="7"/>
      <c r="M49" s="7"/>
      <c r="N49" s="7"/>
      <c r="O49" s="7"/>
    </row>
    <row r="50" spans="1:15" ht="38.25">
      <c r="A50" s="7" t="s">
        <v>164</v>
      </c>
      <c r="B50" s="7" t="s">
        <v>169</v>
      </c>
      <c r="C50" s="7"/>
      <c r="D50" s="7"/>
      <c r="E50" s="7"/>
      <c r="F50" s="7"/>
      <c r="G50" s="7"/>
      <c r="H50" s="7"/>
      <c r="I50" s="7"/>
      <c r="J50" s="7"/>
      <c r="K50" s="7"/>
      <c r="L50" s="7"/>
      <c r="M50" s="7"/>
      <c r="N50" s="7"/>
      <c r="O50" s="7"/>
    </row>
    <row r="51" spans="1:15" ht="12.75">
      <c r="A51" s="7"/>
      <c r="C51" s="7"/>
      <c r="D51" s="7"/>
      <c r="E51" s="7"/>
      <c r="F51" s="7"/>
      <c r="G51" s="7"/>
      <c r="H51" s="7"/>
      <c r="I51" s="7"/>
      <c r="J51" s="7"/>
      <c r="K51" s="7"/>
      <c r="L51" s="7"/>
      <c r="M51" s="7"/>
      <c r="N51" s="7"/>
      <c r="O51" s="7"/>
    </row>
    <row r="52" spans="1:15" ht="12.75">
      <c r="A52" s="7"/>
      <c r="C52" s="7"/>
      <c r="D52" s="7"/>
      <c r="E52" s="7"/>
      <c r="F52" s="7"/>
      <c r="G52" s="7"/>
      <c r="H52" s="7"/>
      <c r="I52" s="7"/>
      <c r="J52" s="7"/>
      <c r="K52" s="7"/>
      <c r="L52" s="7"/>
      <c r="M52" s="7"/>
      <c r="N52" s="7"/>
      <c r="O52" s="7"/>
    </row>
  </sheetData>
  <mergeCells count="1">
    <mergeCell ref="C7:K7"/>
  </mergeCells>
  <printOptions/>
  <pageMargins left="0.75" right="0.75" top="1" bottom="0.62" header="0.5" footer="0.5"/>
  <pageSetup firstPageNumber="4" useFirstPageNumber="1" horizontalDpi="300" verticalDpi="300" orientation="portrait" paperSize="9" scale="75" r:id="rId1"/>
  <headerFooter alignWithMargins="0">
    <oddFooter>&amp;R&amp;"Times New Roman,Regular"- 3 -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77"/>
  <sheetViews>
    <sheetView view="pageBreakPreview" zoomScaleSheetLayoutView="100" workbookViewId="0" topLeftCell="A67">
      <selection activeCell="D71" sqref="D71"/>
    </sheetView>
  </sheetViews>
  <sheetFormatPr defaultColWidth="9.140625" defaultRowHeight="12.75"/>
  <cols>
    <col min="1" max="2" width="3.8515625" style="2" customWidth="1"/>
    <col min="3" max="3" width="42.28125" style="2" customWidth="1"/>
    <col min="4" max="4" width="6.00390625" style="2" customWidth="1"/>
    <col min="5" max="5" width="3.8515625" style="2" customWidth="1"/>
    <col min="6" max="6" width="13.140625" style="2" customWidth="1"/>
    <col min="7" max="7" width="5.00390625" style="2" customWidth="1"/>
    <col min="8" max="8" width="13.7109375" style="2" customWidth="1"/>
    <col min="9" max="16384" width="9.140625" style="2" customWidth="1"/>
  </cols>
  <sheetData>
    <row r="1" spans="1:4" ht="15.75">
      <c r="A1" s="20" t="str">
        <f>'[1]IS'!A1</f>
        <v>UMS-NEIKEN GROUP BERHAD (650473-V)</v>
      </c>
      <c r="B1" s="20"/>
      <c r="C1" s="20"/>
      <c r="D1" s="1"/>
    </row>
    <row r="3" spans="1:4" ht="12.75">
      <c r="A3" s="1" t="s">
        <v>121</v>
      </c>
      <c r="B3" s="1"/>
      <c r="D3" s="1"/>
    </row>
    <row r="4" spans="1:4" ht="12.75">
      <c r="A4" s="1" t="s">
        <v>98</v>
      </c>
      <c r="B4" s="1"/>
      <c r="D4" s="1"/>
    </row>
    <row r="5" spans="1:4" ht="12.75">
      <c r="A5" s="2" t="s">
        <v>122</v>
      </c>
      <c r="D5" s="1"/>
    </row>
    <row r="6" spans="4:8" ht="12.75">
      <c r="D6" s="1"/>
      <c r="F6" s="4" t="s">
        <v>2</v>
      </c>
      <c r="H6" s="4" t="s">
        <v>5</v>
      </c>
    </row>
    <row r="7" spans="1:8" ht="12.75">
      <c r="A7" s="1"/>
      <c r="B7" s="1"/>
      <c r="D7" s="1"/>
      <c r="F7" s="4" t="s">
        <v>3</v>
      </c>
      <c r="H7" s="4" t="s">
        <v>3</v>
      </c>
    </row>
    <row r="8" spans="1:8" ht="12.75">
      <c r="A8" s="1"/>
      <c r="B8" s="1"/>
      <c r="D8" s="1"/>
      <c r="F8" s="4" t="s">
        <v>4</v>
      </c>
      <c r="H8" s="4" t="s">
        <v>123</v>
      </c>
    </row>
    <row r="9" spans="1:6" ht="12.75">
      <c r="A9" s="1"/>
      <c r="B9" s="1"/>
      <c r="D9" s="1"/>
      <c r="F9" s="4"/>
    </row>
    <row r="10" spans="5:8" ht="12.75">
      <c r="E10" s="3"/>
      <c r="F10" s="5" t="s">
        <v>108</v>
      </c>
      <c r="G10" s="5"/>
      <c r="H10" s="5" t="s">
        <v>175</v>
      </c>
    </row>
    <row r="11" spans="4:8" ht="12.75">
      <c r="D11" s="1" t="s">
        <v>18</v>
      </c>
      <c r="F11" s="5" t="s">
        <v>9</v>
      </c>
      <c r="G11" s="5"/>
      <c r="H11" s="5" t="s">
        <v>9</v>
      </c>
    </row>
    <row r="12" spans="4:8" ht="12.75">
      <c r="D12" s="1"/>
      <c r="F12" s="4" t="s">
        <v>101</v>
      </c>
      <c r="G12" s="5"/>
      <c r="H12" s="5"/>
    </row>
    <row r="13" spans="1:8" ht="12.75">
      <c r="A13" s="41" t="s">
        <v>124</v>
      </c>
      <c r="B13" s="41"/>
      <c r="C13" s="42"/>
      <c r="D13" s="42"/>
      <c r="E13" s="42"/>
      <c r="F13" s="12"/>
      <c r="G13" s="12"/>
      <c r="H13" s="13"/>
    </row>
    <row r="14" spans="1:8" ht="12.75">
      <c r="A14" s="42" t="s">
        <v>15</v>
      </c>
      <c r="B14" s="42"/>
      <c r="C14" s="42"/>
      <c r="D14" s="42"/>
      <c r="E14" s="42"/>
      <c r="F14" s="12">
        <v>4625</v>
      </c>
      <c r="G14" s="12"/>
      <c r="H14" s="13" t="s">
        <v>40</v>
      </c>
    </row>
    <row r="15" spans="1:8" ht="12.75">
      <c r="A15" s="42" t="s">
        <v>125</v>
      </c>
      <c r="B15" s="42"/>
      <c r="C15" s="42"/>
      <c r="D15" s="42"/>
      <c r="E15" s="42"/>
      <c r="F15" s="18"/>
      <c r="G15" s="18"/>
      <c r="H15" s="18"/>
    </row>
    <row r="16" spans="1:8" ht="12.75">
      <c r="A16" s="42"/>
      <c r="B16" s="42"/>
      <c r="C16" s="42" t="s">
        <v>165</v>
      </c>
      <c r="D16" s="42"/>
      <c r="E16" s="42"/>
      <c r="F16" s="18">
        <v>-3</v>
      </c>
      <c r="G16" s="18"/>
      <c r="H16" s="13" t="s">
        <v>40</v>
      </c>
    </row>
    <row r="17" spans="1:8" ht="12.75">
      <c r="A17" s="42"/>
      <c r="B17" s="42"/>
      <c r="C17" s="42" t="s">
        <v>126</v>
      </c>
      <c r="D17" s="42"/>
      <c r="E17" s="42"/>
      <c r="F17" s="18">
        <v>108</v>
      </c>
      <c r="G17" s="18"/>
      <c r="H17" s="13" t="s">
        <v>40</v>
      </c>
    </row>
    <row r="18" spans="1:8" ht="12.75">
      <c r="A18" s="42"/>
      <c r="B18" s="42"/>
      <c r="C18" s="42" t="s">
        <v>127</v>
      </c>
      <c r="D18" s="42"/>
      <c r="E18" s="42"/>
      <c r="F18" s="18">
        <v>835</v>
      </c>
      <c r="G18" s="18"/>
      <c r="H18" s="13" t="s">
        <v>40</v>
      </c>
    </row>
    <row r="19" spans="1:8" ht="12.75">
      <c r="A19" s="42"/>
      <c r="B19" s="42"/>
      <c r="C19" s="42" t="s">
        <v>128</v>
      </c>
      <c r="D19" s="42"/>
      <c r="E19" s="42"/>
      <c r="F19" s="18">
        <v>-5</v>
      </c>
      <c r="G19" s="18"/>
      <c r="H19" s="13" t="s">
        <v>40</v>
      </c>
    </row>
    <row r="20" spans="1:8" ht="12.75">
      <c r="A20" s="42"/>
      <c r="B20" s="42"/>
      <c r="C20" s="42" t="s">
        <v>129</v>
      </c>
      <c r="D20" s="42"/>
      <c r="E20" s="42"/>
      <c r="F20" s="18">
        <v>586</v>
      </c>
      <c r="G20" s="18"/>
      <c r="H20" s="13" t="s">
        <v>40</v>
      </c>
    </row>
    <row r="21" spans="1:8" ht="12.75">
      <c r="A21" s="41"/>
      <c r="B21" s="41"/>
      <c r="C21" s="2" t="s">
        <v>130</v>
      </c>
      <c r="D21" s="42"/>
      <c r="E21" s="42"/>
      <c r="F21" s="19">
        <v>-69</v>
      </c>
      <c r="G21" s="18"/>
      <c r="H21" s="43" t="s">
        <v>40</v>
      </c>
    </row>
    <row r="22" spans="1:8" ht="12.75">
      <c r="A22" s="42" t="s">
        <v>131</v>
      </c>
      <c r="B22" s="42"/>
      <c r="C22" s="42"/>
      <c r="D22" s="42"/>
      <c r="E22" s="42"/>
      <c r="F22" s="18">
        <f>SUM(F14:F21)</f>
        <v>6077</v>
      </c>
      <c r="G22" s="18"/>
      <c r="H22" s="13" t="s">
        <v>40</v>
      </c>
    </row>
    <row r="23" spans="1:8" ht="12.75">
      <c r="A23" s="42"/>
      <c r="B23" s="42"/>
      <c r="C23" s="42" t="s">
        <v>45</v>
      </c>
      <c r="D23" s="42"/>
      <c r="E23" s="42"/>
      <c r="F23" s="18">
        <v>-95</v>
      </c>
      <c r="G23" s="18"/>
      <c r="H23" s="13" t="s">
        <v>40</v>
      </c>
    </row>
    <row r="24" spans="1:8" ht="12.75">
      <c r="A24" s="42"/>
      <c r="B24" s="42"/>
      <c r="C24" s="42" t="s">
        <v>132</v>
      </c>
      <c r="D24" s="42"/>
      <c r="E24" s="42"/>
      <c r="F24" s="18">
        <v>-3607</v>
      </c>
      <c r="G24" s="18"/>
      <c r="H24" s="13" t="s">
        <v>40</v>
      </c>
    </row>
    <row r="25" spans="1:8" ht="12.75">
      <c r="A25" s="42"/>
      <c r="B25" s="42"/>
      <c r="C25" s="42" t="s">
        <v>133</v>
      </c>
      <c r="D25" s="42"/>
      <c r="E25" s="44"/>
      <c r="F25" s="45">
        <v>2413</v>
      </c>
      <c r="G25" s="46"/>
      <c r="H25" s="43" t="s">
        <v>40</v>
      </c>
    </row>
    <row r="26" spans="1:8" ht="12.75">
      <c r="A26" s="42" t="s">
        <v>170</v>
      </c>
      <c r="B26" s="42"/>
      <c r="C26" s="42"/>
      <c r="D26" s="42"/>
      <c r="E26" s="42"/>
      <c r="F26" s="18">
        <f>SUM(F22:F25)</f>
        <v>4788</v>
      </c>
      <c r="G26" s="18"/>
      <c r="H26" s="13" t="s">
        <v>40</v>
      </c>
    </row>
    <row r="27" spans="3:8" ht="12.75">
      <c r="C27" s="42" t="s">
        <v>134</v>
      </c>
      <c r="D27" s="42"/>
      <c r="E27" s="42"/>
      <c r="F27" s="18">
        <f>-F20</f>
        <v>-586</v>
      </c>
      <c r="G27" s="18"/>
      <c r="H27" s="13" t="s">
        <v>40</v>
      </c>
    </row>
    <row r="28" spans="3:8" ht="12.75">
      <c r="C28" s="42" t="s">
        <v>135</v>
      </c>
      <c r="D28" s="42"/>
      <c r="E28" s="42"/>
      <c r="F28" s="18">
        <f>-1439+-1</f>
        <v>-1440</v>
      </c>
      <c r="G28" s="18"/>
      <c r="H28" s="13" t="s">
        <v>40</v>
      </c>
    </row>
    <row r="29" spans="1:8" ht="12.75">
      <c r="A29" s="42" t="s">
        <v>171</v>
      </c>
      <c r="B29" s="42"/>
      <c r="C29" s="42"/>
      <c r="D29" s="42"/>
      <c r="E29" s="42"/>
      <c r="F29" s="47">
        <f>SUM(F26:F28)</f>
        <v>2762</v>
      </c>
      <c r="G29" s="18"/>
      <c r="H29" s="48" t="s">
        <v>40</v>
      </c>
    </row>
    <row r="30" spans="1:8" ht="12.75">
      <c r="A30" s="41"/>
      <c r="B30" s="41"/>
      <c r="C30" s="42"/>
      <c r="D30" s="42"/>
      <c r="E30" s="42"/>
      <c r="F30" s="18"/>
      <c r="G30" s="18"/>
      <c r="H30" s="18"/>
    </row>
    <row r="31" spans="1:8" ht="12.75">
      <c r="A31" s="41" t="s">
        <v>136</v>
      </c>
      <c r="B31" s="41"/>
      <c r="C31" s="42"/>
      <c r="D31" s="42"/>
      <c r="E31" s="42"/>
      <c r="F31" s="18"/>
      <c r="G31" s="18"/>
      <c r="H31" s="18"/>
    </row>
    <row r="32" spans="1:8" ht="12.75">
      <c r="A32" s="41"/>
      <c r="B32" s="41"/>
      <c r="C32" s="42" t="s">
        <v>137</v>
      </c>
      <c r="D32" s="42"/>
      <c r="E32" s="42"/>
      <c r="F32" s="18">
        <v>227</v>
      </c>
      <c r="G32" s="18"/>
      <c r="H32" s="13" t="s">
        <v>40</v>
      </c>
    </row>
    <row r="33" spans="1:8" ht="12.75">
      <c r="A33" s="41"/>
      <c r="B33" s="41"/>
      <c r="C33" s="42" t="s">
        <v>138</v>
      </c>
      <c r="D33" s="42"/>
      <c r="E33" s="42"/>
      <c r="F33" s="18">
        <v>-174</v>
      </c>
      <c r="G33" s="18"/>
      <c r="H33" s="13" t="s">
        <v>40</v>
      </c>
    </row>
    <row r="34" spans="3:8" ht="12.75">
      <c r="C34" s="42" t="s">
        <v>139</v>
      </c>
      <c r="D34" s="42"/>
      <c r="E34" s="42"/>
      <c r="F34" s="18">
        <f>-F21</f>
        <v>69</v>
      </c>
      <c r="G34" s="18"/>
      <c r="H34" s="13" t="s">
        <v>40</v>
      </c>
    </row>
    <row r="35" spans="3:8" ht="12.75">
      <c r="C35" s="42" t="s">
        <v>140</v>
      </c>
      <c r="D35" s="42"/>
      <c r="E35" s="42"/>
      <c r="F35" s="49">
        <v>-2430</v>
      </c>
      <c r="G35" s="18"/>
      <c r="H35" s="13" t="s">
        <v>40</v>
      </c>
    </row>
    <row r="36" spans="3:8" ht="12.75">
      <c r="C36" s="42" t="s">
        <v>166</v>
      </c>
      <c r="D36" s="42"/>
      <c r="E36" s="42"/>
      <c r="F36" s="18">
        <v>21</v>
      </c>
      <c r="G36" s="18"/>
      <c r="H36" s="13" t="s">
        <v>40</v>
      </c>
    </row>
    <row r="37" spans="3:8" ht="12.75">
      <c r="C37" s="42" t="s">
        <v>141</v>
      </c>
      <c r="D37" s="42"/>
      <c r="E37" s="42"/>
      <c r="F37" s="18">
        <v>1816</v>
      </c>
      <c r="G37" s="18"/>
      <c r="H37" s="13" t="s">
        <v>40</v>
      </c>
    </row>
    <row r="38" spans="3:8" ht="12.75">
      <c r="C38" s="42" t="s">
        <v>142</v>
      </c>
      <c r="D38" s="42"/>
      <c r="E38" s="42"/>
      <c r="F38" s="18">
        <v>2301</v>
      </c>
      <c r="G38" s="18"/>
      <c r="H38" s="13" t="s">
        <v>40</v>
      </c>
    </row>
    <row r="39" spans="3:8" ht="12.75">
      <c r="C39" s="42" t="s">
        <v>143</v>
      </c>
      <c r="D39" s="42"/>
      <c r="E39" s="42"/>
      <c r="F39" s="18">
        <v>-1350</v>
      </c>
      <c r="G39" s="18"/>
      <c r="H39" s="13" t="s">
        <v>40</v>
      </c>
    </row>
    <row r="40" spans="1:8" ht="12.75">
      <c r="A40" s="42" t="s">
        <v>144</v>
      </c>
      <c r="B40" s="42"/>
      <c r="C40" s="42"/>
      <c r="D40" s="42"/>
      <c r="E40" s="42"/>
      <c r="F40" s="47">
        <f>SUM(F32:F39)</f>
        <v>480</v>
      </c>
      <c r="G40" s="18"/>
      <c r="H40" s="48" t="s">
        <v>40</v>
      </c>
    </row>
    <row r="41" spans="1:8" ht="12.75">
      <c r="A41" s="42"/>
      <c r="B41" s="42"/>
      <c r="C41" s="42"/>
      <c r="D41" s="42"/>
      <c r="E41" s="42"/>
      <c r="F41" s="18"/>
      <c r="G41" s="18"/>
      <c r="H41" s="18"/>
    </row>
    <row r="42" spans="1:8" ht="12.75">
      <c r="A42" s="41" t="s">
        <v>145</v>
      </c>
      <c r="B42" s="41"/>
      <c r="C42" s="42"/>
      <c r="D42" s="42"/>
      <c r="E42" s="42"/>
      <c r="F42" s="18"/>
      <c r="G42" s="18"/>
      <c r="H42" s="18"/>
    </row>
    <row r="43" spans="1:8" ht="12.75">
      <c r="A43" s="41"/>
      <c r="B43" s="41"/>
      <c r="C43" s="42" t="s">
        <v>146</v>
      </c>
      <c r="D43" s="42"/>
      <c r="E43" s="42"/>
      <c r="F43" s="18">
        <v>-1440</v>
      </c>
      <c r="G43" s="18"/>
      <c r="H43" s="13" t="s">
        <v>40</v>
      </c>
    </row>
    <row r="44" spans="1:8" ht="12.75">
      <c r="A44" s="41"/>
      <c r="B44" s="41"/>
      <c r="C44" s="42" t="s">
        <v>147</v>
      </c>
      <c r="D44" s="42"/>
      <c r="E44" s="42"/>
      <c r="F44" s="18">
        <v>-5811</v>
      </c>
      <c r="G44" s="18"/>
      <c r="H44" s="13" t="s">
        <v>40</v>
      </c>
    </row>
    <row r="45" spans="1:8" ht="12.75">
      <c r="A45" s="41"/>
      <c r="B45" s="41"/>
      <c r="C45" s="42" t="s">
        <v>148</v>
      </c>
      <c r="D45" s="42"/>
      <c r="E45" s="42"/>
      <c r="F45" s="18">
        <v>-2751</v>
      </c>
      <c r="G45" s="18"/>
      <c r="H45" s="13" t="s">
        <v>40</v>
      </c>
    </row>
    <row r="46" spans="1:8" ht="12.75">
      <c r="A46" s="41"/>
      <c r="B46" s="41"/>
      <c r="C46" s="42" t="s">
        <v>149</v>
      </c>
      <c r="D46" s="42"/>
      <c r="E46" s="42"/>
      <c r="F46" s="18">
        <v>-1051</v>
      </c>
      <c r="G46" s="18"/>
      <c r="H46" s="13" t="s">
        <v>40</v>
      </c>
    </row>
    <row r="47" spans="3:8" ht="12.75">
      <c r="C47" s="42" t="s">
        <v>150</v>
      </c>
      <c r="D47" s="42"/>
      <c r="E47" s="42"/>
      <c r="F47" s="18">
        <v>9457</v>
      </c>
      <c r="G47" s="18"/>
      <c r="H47" s="13" t="s">
        <v>40</v>
      </c>
    </row>
    <row r="48" spans="3:8" ht="12.75">
      <c r="C48" s="42" t="s">
        <v>172</v>
      </c>
      <c r="D48" s="42"/>
      <c r="E48" s="42"/>
      <c r="F48" s="19">
        <v>-1201</v>
      </c>
      <c r="G48" s="18"/>
      <c r="H48" s="43" t="s">
        <v>40</v>
      </c>
    </row>
    <row r="49" spans="1:8" ht="12.75">
      <c r="A49" s="42" t="s">
        <v>151</v>
      </c>
      <c r="B49" s="42"/>
      <c r="D49" s="42"/>
      <c r="E49" s="42"/>
      <c r="F49" s="19">
        <f>SUM(F43:F48)</f>
        <v>-2797</v>
      </c>
      <c r="G49" s="18"/>
      <c r="H49" s="50" t="s">
        <v>40</v>
      </c>
    </row>
    <row r="50" spans="1:8" ht="12.75">
      <c r="A50" s="42"/>
      <c r="B50" s="42"/>
      <c r="C50" s="42"/>
      <c r="D50" s="42"/>
      <c r="E50" s="42"/>
      <c r="F50" s="18"/>
      <c r="G50" s="18"/>
      <c r="H50" s="18"/>
    </row>
    <row r="51" spans="1:8" ht="12.75">
      <c r="A51" s="41" t="s">
        <v>152</v>
      </c>
      <c r="B51" s="41"/>
      <c r="C51" s="42"/>
      <c r="D51" s="42"/>
      <c r="E51" s="42"/>
      <c r="F51" s="18">
        <f>F49+F40+F29</f>
        <v>445</v>
      </c>
      <c r="G51" s="18"/>
      <c r="H51" s="13" t="s">
        <v>40</v>
      </c>
    </row>
    <row r="52" spans="1:8" ht="12.75" customHeight="1">
      <c r="A52" s="42"/>
      <c r="B52" s="42"/>
      <c r="C52" s="42"/>
      <c r="D52" s="42"/>
      <c r="E52" s="42"/>
      <c r="F52" s="18"/>
      <c r="G52" s="18"/>
      <c r="H52" s="18"/>
    </row>
    <row r="53" spans="1:8" ht="12.75" customHeight="1">
      <c r="A53" s="41" t="s">
        <v>153</v>
      </c>
      <c r="B53" s="41"/>
      <c r="C53" s="42"/>
      <c r="D53" s="42"/>
      <c r="E53" s="42"/>
      <c r="F53" s="18">
        <v>-255</v>
      </c>
      <c r="G53" s="18"/>
      <c r="H53" s="13" t="s">
        <v>40</v>
      </c>
    </row>
    <row r="54" spans="1:8" ht="12.75" customHeight="1">
      <c r="A54" s="42" t="s">
        <v>39</v>
      </c>
      <c r="B54" s="42"/>
      <c r="C54" s="42"/>
      <c r="D54" s="42"/>
      <c r="E54" s="42"/>
      <c r="F54" s="18"/>
      <c r="G54" s="18"/>
      <c r="H54" s="18"/>
    </row>
    <row r="55" spans="1:8" ht="12.75">
      <c r="A55" s="41" t="s">
        <v>154</v>
      </c>
      <c r="B55" s="41"/>
      <c r="C55" s="42"/>
      <c r="D55" s="42"/>
      <c r="E55" s="42"/>
      <c r="F55" s="18"/>
      <c r="G55" s="18"/>
      <c r="H55" s="18"/>
    </row>
    <row r="56" spans="3:8" ht="12.75">
      <c r="C56" s="41" t="s">
        <v>155</v>
      </c>
      <c r="D56" s="42"/>
      <c r="E56" s="42"/>
      <c r="F56" s="49">
        <v>3099</v>
      </c>
      <c r="G56" s="18"/>
      <c r="H56" s="13" t="s">
        <v>40</v>
      </c>
    </row>
    <row r="57" spans="1:8" ht="12.75" customHeight="1">
      <c r="A57" s="42"/>
      <c r="B57" s="42"/>
      <c r="C57" s="42"/>
      <c r="D57" s="42"/>
      <c r="E57" s="42"/>
      <c r="F57" s="19"/>
      <c r="G57" s="18"/>
      <c r="H57" s="19"/>
    </row>
    <row r="58" spans="1:8" ht="12.75">
      <c r="A58" s="41" t="s">
        <v>156</v>
      </c>
      <c r="B58" s="41"/>
      <c r="C58" s="42"/>
      <c r="D58" s="42"/>
      <c r="E58" s="42"/>
      <c r="F58" s="18"/>
      <c r="G58" s="18"/>
      <c r="H58" s="18"/>
    </row>
    <row r="59" spans="3:8" ht="13.5" thickBot="1">
      <c r="C59" s="41" t="s">
        <v>155</v>
      </c>
      <c r="D59" s="42"/>
      <c r="E59" s="42"/>
      <c r="F59" s="51">
        <f>SUM(F51:F57)</f>
        <v>3289</v>
      </c>
      <c r="G59" s="18"/>
      <c r="H59" s="52" t="s">
        <v>40</v>
      </c>
    </row>
    <row r="60" spans="3:8" ht="12.75">
      <c r="C60" s="41"/>
      <c r="D60" s="42"/>
      <c r="E60" s="42"/>
      <c r="F60" s="18"/>
      <c r="G60" s="18"/>
      <c r="H60" s="49"/>
    </row>
    <row r="61" spans="3:8" ht="12.75">
      <c r="C61" s="41"/>
      <c r="D61" s="42"/>
      <c r="E61" s="42"/>
      <c r="F61" s="18"/>
      <c r="G61" s="18"/>
      <c r="H61" s="49"/>
    </row>
    <row r="62" spans="1:8" ht="12.75">
      <c r="A62" s="2" t="s">
        <v>157</v>
      </c>
      <c r="C62" s="41"/>
      <c r="D62" s="42"/>
      <c r="E62" s="42"/>
      <c r="F62" s="18"/>
      <c r="G62" s="18"/>
      <c r="H62" s="49"/>
    </row>
    <row r="63" spans="3:8" ht="12.75">
      <c r="C63" s="41"/>
      <c r="D63" s="42"/>
      <c r="E63" s="42"/>
      <c r="F63" s="18"/>
      <c r="G63" s="18"/>
      <c r="H63" s="49"/>
    </row>
    <row r="64" spans="1:8" ht="12.75">
      <c r="A64" s="2" t="s">
        <v>25</v>
      </c>
      <c r="C64" s="41"/>
      <c r="D64" s="42"/>
      <c r="E64" s="42"/>
      <c r="F64" s="18">
        <v>833</v>
      </c>
      <c r="G64" s="18"/>
      <c r="H64" s="49"/>
    </row>
    <row r="65" spans="1:8" ht="12.75">
      <c r="A65" s="2" t="s">
        <v>158</v>
      </c>
      <c r="C65" s="41"/>
      <c r="D65" s="42"/>
      <c r="E65" s="42"/>
      <c r="F65" s="18">
        <v>3458</v>
      </c>
      <c r="G65" s="18"/>
      <c r="H65" s="49"/>
    </row>
    <row r="66" spans="1:8" ht="12.75">
      <c r="A66" s="2" t="s">
        <v>159</v>
      </c>
      <c r="C66" s="41"/>
      <c r="D66" s="42"/>
      <c r="E66" s="42"/>
      <c r="F66" s="18">
        <v>-1002</v>
      </c>
      <c r="G66" s="18"/>
      <c r="H66" s="49"/>
    </row>
    <row r="67" spans="3:10" ht="12.75">
      <c r="C67" s="41"/>
      <c r="D67" s="42"/>
      <c r="E67" s="42"/>
      <c r="F67" s="47">
        <f>SUM(F64:F66)</f>
        <v>3289</v>
      </c>
      <c r="G67" s="18"/>
      <c r="H67" s="49"/>
      <c r="I67" s="2" t="s">
        <v>160</v>
      </c>
      <c r="J67" s="16">
        <f>F59-F67</f>
        <v>0</v>
      </c>
    </row>
    <row r="68" spans="4:8" ht="12.75">
      <c r="D68" s="42"/>
      <c r="E68" s="42"/>
      <c r="F68" s="12"/>
      <c r="G68" s="12"/>
      <c r="H68" s="13"/>
    </row>
    <row r="69" spans="1:8" ht="15.75">
      <c r="A69" s="20"/>
      <c r="B69" s="20"/>
      <c r="C69" s="20"/>
      <c r="D69" s="42"/>
      <c r="E69" s="42"/>
      <c r="F69" s="12"/>
      <c r="G69" s="12"/>
      <c r="H69" s="13"/>
    </row>
    <row r="70" spans="1:8" ht="12.75">
      <c r="A70" s="42"/>
      <c r="B70" s="42"/>
      <c r="C70" s="42"/>
      <c r="D70" s="42"/>
      <c r="E70" s="42"/>
      <c r="F70" s="12"/>
      <c r="G70" s="12"/>
      <c r="H70" s="13"/>
    </row>
    <row r="71" spans="1:8" ht="12.75">
      <c r="A71" s="42"/>
      <c r="B71" s="42"/>
      <c r="C71" s="42"/>
      <c r="D71" s="42"/>
      <c r="E71" s="42"/>
      <c r="F71" s="12"/>
      <c r="G71" s="12"/>
      <c r="H71" s="13"/>
    </row>
    <row r="72" spans="1:8" ht="12.75">
      <c r="A72" s="1" t="s">
        <v>20</v>
      </c>
      <c r="B72" s="1"/>
      <c r="F72" s="9"/>
      <c r="G72" s="9"/>
      <c r="H72" s="9"/>
    </row>
    <row r="73" spans="1:8" ht="12.75">
      <c r="A73" s="56" t="s">
        <v>162</v>
      </c>
      <c r="B73" s="56"/>
      <c r="C73" s="56"/>
      <c r="D73" s="56"/>
      <c r="E73" s="56"/>
      <c r="F73" s="56"/>
      <c r="G73" s="56"/>
      <c r="H73" s="56"/>
    </row>
    <row r="74" spans="1:8" ht="26.25" customHeight="1">
      <c r="A74" s="56"/>
      <c r="B74" s="56"/>
      <c r="C74" s="56"/>
      <c r="D74" s="56"/>
      <c r="E74" s="56"/>
      <c r="F74" s="56"/>
      <c r="G74" s="56"/>
      <c r="H74" s="56"/>
    </row>
    <row r="76" spans="1:9" ht="54" customHeight="1">
      <c r="A76" s="7" t="s">
        <v>161</v>
      </c>
      <c r="B76" s="7"/>
      <c r="C76" s="56" t="s">
        <v>176</v>
      </c>
      <c r="D76" s="56"/>
      <c r="E76" s="56"/>
      <c r="F76" s="56"/>
      <c r="G76" s="56"/>
      <c r="H76" s="56"/>
      <c r="I76" s="7"/>
    </row>
    <row r="77" spans="1:9" ht="12.75">
      <c r="A77" s="56"/>
      <c r="B77" s="56"/>
      <c r="C77" s="56"/>
      <c r="D77" s="56"/>
      <c r="E77" s="56"/>
      <c r="F77" s="56"/>
      <c r="G77" s="56"/>
      <c r="H77" s="56"/>
      <c r="I77" s="7"/>
    </row>
  </sheetData>
  <mergeCells count="3">
    <mergeCell ref="A73:H74"/>
    <mergeCell ref="A77:H77"/>
    <mergeCell ref="C76:H76"/>
  </mergeCells>
  <printOptions/>
  <pageMargins left="0.75" right="0.75" top="1" bottom="0.6" header="0.5" footer="0.5"/>
  <pageSetup firstPageNumber="5" useFirstPageNumber="1" fitToHeight="1" fitToWidth="1" horizontalDpi="600" verticalDpi="600" orientation="portrait" paperSize="9" scale="70" r:id="rId1"/>
  <headerFooter alignWithMargins="0">
    <oddFooter>&amp;R&amp;"Times New Roman,Regular"- 4 -</oddFooter>
  </headerFooter>
  <rowBreaks count="1" manualBreakCount="1">
    <brk id="68"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Peter I.M. Chieng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Raymond Lim</dc:creator>
  <cp:keywords/>
  <dc:description/>
  <cp:lastModifiedBy>HORWATH</cp:lastModifiedBy>
  <cp:lastPrinted>2006-09-04T01:23:04Z</cp:lastPrinted>
  <dcterms:created xsi:type="dcterms:W3CDTF">2005-11-02T07:17:39Z</dcterms:created>
  <dcterms:modified xsi:type="dcterms:W3CDTF">2006-09-01T07:59:05Z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1257952233</vt:i4>
  </property>
  <property fmtid="{D5CDD505-2E9C-101B-9397-08002B2CF9AE}" pid="3" name="_EmailSubject">
    <vt:lpwstr>UMS annoucement</vt:lpwstr>
  </property>
  <property fmtid="{D5CDD505-2E9C-101B-9397-08002B2CF9AE}" pid="4" name="_AuthorEmail">
    <vt:lpwstr>huisein@horwathkl.com</vt:lpwstr>
  </property>
  <property fmtid="{D5CDD505-2E9C-101B-9397-08002B2CF9AE}" pid="5" name="_AuthorEmailDisplayName">
    <vt:lpwstr>Hui Sein</vt:lpwstr>
  </property>
  <property fmtid="{D5CDD505-2E9C-101B-9397-08002B2CF9AE}" pid="6" name="_PreviousAdHocReviewCycleID">
    <vt:i4>-1161371044</vt:i4>
  </property>
  <property fmtid="{D5CDD505-2E9C-101B-9397-08002B2CF9AE}" pid="7" name="_ReviewingToolsShownOnce">
    <vt:lpwstr/>
  </property>
</Properties>
</file>